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F36" i="1"/>
  <c r="J36" i="1"/>
  <c r="K36" i="1"/>
  <c r="L36" i="1"/>
  <c r="M36" i="1"/>
  <c r="N36" i="1"/>
  <c r="F37" i="1"/>
  <c r="M37" i="1" s="1"/>
  <c r="J37" i="1"/>
  <c r="K37" i="1"/>
  <c r="L37" i="1"/>
  <c r="N37" i="1"/>
  <c r="F38" i="1"/>
  <c r="M38" i="1" s="1"/>
  <c r="J38" i="1"/>
  <c r="K38" i="1"/>
  <c r="L38" i="1"/>
  <c r="N38" i="1"/>
  <c r="F39" i="1"/>
  <c r="M39" i="1" s="1"/>
  <c r="J39" i="1"/>
  <c r="K39" i="1"/>
  <c r="L39" i="1"/>
  <c r="N39" i="1"/>
  <c r="F40" i="1"/>
  <c r="M40" i="1" s="1"/>
  <c r="J40" i="1"/>
  <c r="K40" i="1"/>
  <c r="L40" i="1"/>
  <c r="N40" i="1"/>
  <c r="F41" i="1"/>
  <c r="M41" i="1" s="1"/>
  <c r="J41" i="1"/>
  <c r="K41" i="1"/>
  <c r="L41" i="1"/>
  <c r="N41" i="1"/>
  <c r="F42" i="1"/>
  <c r="M42" i="1" s="1"/>
  <c r="J42" i="1"/>
  <c r="K42" i="1"/>
  <c r="L42" i="1"/>
  <c r="N42" i="1"/>
  <c r="F43" i="1"/>
  <c r="M43" i="1" s="1"/>
  <c r="J43" i="1"/>
  <c r="K43" i="1"/>
  <c r="L43" i="1"/>
  <c r="N43" i="1"/>
  <c r="F35" i="1"/>
  <c r="M35" i="1" s="1"/>
  <c r="J35" i="1"/>
  <c r="K35" i="1"/>
  <c r="L35" i="1"/>
  <c r="N35" i="1"/>
  <c r="F32" i="1"/>
  <c r="M32" i="1" s="1"/>
  <c r="J32" i="1"/>
  <c r="K32" i="1"/>
  <c r="L32" i="1"/>
  <c r="N32" i="1"/>
  <c r="F33" i="1"/>
  <c r="M33" i="1" s="1"/>
  <c r="J33" i="1"/>
  <c r="K33" i="1"/>
  <c r="L33" i="1"/>
  <c r="N33" i="1"/>
  <c r="F34" i="1"/>
  <c r="M34" i="1" s="1"/>
  <c r="J34" i="1"/>
  <c r="K34" i="1"/>
  <c r="L34" i="1"/>
  <c r="N34" i="1"/>
  <c r="F31" i="1"/>
  <c r="M31" i="1" s="1"/>
  <c r="J31" i="1"/>
  <c r="K31" i="1"/>
  <c r="L31" i="1"/>
  <c r="N31" i="1"/>
  <c r="F30" i="1"/>
  <c r="M30" i="1" s="1"/>
  <c r="J30" i="1"/>
  <c r="K30" i="1"/>
  <c r="L30" i="1"/>
  <c r="N30" i="1"/>
  <c r="F28" i="1"/>
  <c r="M28" i="1" s="1"/>
  <c r="J28" i="1"/>
  <c r="K28" i="1"/>
  <c r="L28" i="1"/>
  <c r="N28" i="1"/>
  <c r="F29" i="1"/>
  <c r="M29" i="1" s="1"/>
  <c r="J29" i="1"/>
  <c r="K29" i="1"/>
  <c r="L29" i="1"/>
  <c r="N29" i="1"/>
  <c r="F27" i="1"/>
  <c r="M27" i="1" s="1"/>
  <c r="J27" i="1"/>
  <c r="K27" i="1"/>
  <c r="L27" i="1"/>
  <c r="N27" i="1"/>
  <c r="O45" i="1" l="1"/>
  <c r="F25" i="1"/>
  <c r="J25" i="1"/>
  <c r="K25" i="1"/>
  <c r="L25" i="1"/>
  <c r="M25" i="1"/>
  <c r="N25" i="1"/>
  <c r="F24" i="1"/>
  <c r="M24" i="1" s="1"/>
  <c r="J24" i="1"/>
  <c r="K24" i="1"/>
  <c r="L24" i="1"/>
  <c r="N24" i="1"/>
  <c r="F26" i="1" l="1"/>
  <c r="M26" i="1" s="1"/>
  <c r="J26" i="1"/>
  <c r="K26" i="1"/>
  <c r="L26" i="1"/>
  <c r="N26" i="1"/>
  <c r="F44" i="1" l="1"/>
  <c r="J44" i="1"/>
  <c r="K44" i="1"/>
  <c r="L44" i="1"/>
  <c r="M44" i="1"/>
  <c r="N44" i="1"/>
  <c r="F14" i="2"/>
  <c r="L14" i="2" s="1"/>
  <c r="I14" i="2"/>
  <c r="J14" i="2"/>
  <c r="K14" i="2"/>
  <c r="M14" i="2"/>
  <c r="M24" i="2"/>
  <c r="K24" i="2"/>
  <c r="J24" i="2"/>
  <c r="I24" i="2"/>
  <c r="F24" i="2"/>
  <c r="L24" i="2" s="1"/>
  <c r="M23" i="2"/>
  <c r="K23" i="2"/>
  <c r="J23" i="2"/>
  <c r="I23" i="2"/>
  <c r="F23" i="2"/>
  <c r="L23" i="2" s="1"/>
  <c r="M22" i="2"/>
  <c r="K22" i="2"/>
  <c r="J22" i="2"/>
  <c r="I22" i="2"/>
  <c r="F22" i="2"/>
  <c r="L22" i="2" s="1"/>
  <c r="M21" i="2"/>
  <c r="K21" i="2"/>
  <c r="J21" i="2"/>
  <c r="I21" i="2"/>
  <c r="F21" i="2"/>
  <c r="L21" i="2" s="1"/>
  <c r="M20" i="2"/>
  <c r="K20" i="2"/>
  <c r="J20" i="2"/>
  <c r="I20" i="2"/>
  <c r="F20" i="2"/>
  <c r="L20" i="2" s="1"/>
  <c r="M19" i="2"/>
  <c r="K19" i="2"/>
  <c r="J19" i="2"/>
  <c r="I19" i="2"/>
  <c r="F19" i="2"/>
  <c r="L19" i="2" s="1"/>
  <c r="M18" i="2"/>
  <c r="K18" i="2"/>
  <c r="J18" i="2"/>
  <c r="I18" i="2"/>
  <c r="F18" i="2"/>
  <c r="L18" i="2" s="1"/>
  <c r="M17" i="2"/>
  <c r="K17" i="2"/>
  <c r="J17" i="2"/>
  <c r="I17" i="2"/>
  <c r="F17" i="2"/>
  <c r="L17" i="2" s="1"/>
  <c r="M16" i="2"/>
  <c r="K16" i="2"/>
  <c r="J16" i="2"/>
  <c r="I16" i="2"/>
  <c r="F16" i="2"/>
  <c r="L16" i="2" s="1"/>
  <c r="M15" i="2"/>
  <c r="K15" i="2"/>
  <c r="J15" i="2"/>
  <c r="I15" i="2"/>
  <c r="F15" i="2"/>
  <c r="L15" i="2" s="1"/>
  <c r="M13" i="2"/>
  <c r="K13" i="2"/>
  <c r="J13" i="2"/>
  <c r="I13" i="2"/>
  <c r="F13" i="2"/>
  <c r="L13" i="2" s="1"/>
  <c r="M12" i="2"/>
  <c r="K12" i="2"/>
  <c r="J12" i="2"/>
  <c r="I12" i="2"/>
  <c r="F12" i="2"/>
  <c r="L12" i="2" s="1"/>
  <c r="M11" i="2"/>
  <c r="K11" i="2"/>
  <c r="J11" i="2"/>
  <c r="I11" i="2"/>
  <c r="F11" i="2"/>
  <c r="L11" i="2" s="1"/>
  <c r="M10" i="2"/>
  <c r="K10" i="2"/>
  <c r="J10" i="2"/>
  <c r="I10" i="2"/>
  <c r="F10" i="2"/>
  <c r="L10" i="2" s="1"/>
  <c r="M9" i="2"/>
  <c r="K9" i="2"/>
  <c r="J9" i="2"/>
  <c r="I9" i="2"/>
  <c r="F9" i="2"/>
  <c r="L9" i="2" s="1"/>
  <c r="M8" i="2"/>
  <c r="K8" i="2"/>
  <c r="J8" i="2"/>
  <c r="I8" i="2"/>
  <c r="F8" i="2"/>
  <c r="L8" i="2" s="1"/>
  <c r="M7" i="2"/>
  <c r="K7" i="2"/>
  <c r="J7" i="2"/>
  <c r="I7" i="2"/>
  <c r="F7" i="2"/>
  <c r="L7" i="2" s="1"/>
  <c r="M6" i="2"/>
  <c r="K6" i="2"/>
  <c r="J6" i="2"/>
  <c r="I6" i="2"/>
  <c r="F6" i="2"/>
  <c r="L6" i="2" s="1"/>
  <c r="M5" i="2"/>
  <c r="K5" i="2"/>
  <c r="J5" i="2"/>
  <c r="I5" i="2"/>
  <c r="F5" i="2"/>
  <c r="L5" i="2" s="1"/>
  <c r="M4" i="2"/>
  <c r="K4" i="2"/>
  <c r="J4" i="2"/>
  <c r="I4" i="2"/>
  <c r="F4" i="2"/>
  <c r="L4" i="2" s="1"/>
  <c r="I25" i="2" l="1"/>
  <c r="J25" i="2"/>
  <c r="K25" i="2"/>
  <c r="M25" i="2"/>
  <c r="L25" i="2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N4" i="1"/>
  <c r="N5" i="1"/>
  <c r="N45" i="1" s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23" i="1"/>
  <c r="M23" i="1" s="1"/>
  <c r="F22" i="1"/>
  <c r="M22" i="1" s="1"/>
  <c r="F21" i="1"/>
  <c r="M21" i="1" s="1"/>
  <c r="F20" i="1"/>
  <c r="M20" i="1" s="1"/>
  <c r="F19" i="1"/>
  <c r="M19" i="1" s="1"/>
  <c r="F18" i="1"/>
  <c r="M18" i="1" s="1"/>
  <c r="F17" i="1"/>
  <c r="M17" i="1" s="1"/>
  <c r="F16" i="1"/>
  <c r="M16" i="1" s="1"/>
  <c r="F15" i="1"/>
  <c r="M15" i="1" s="1"/>
  <c r="F14" i="1"/>
  <c r="M14" i="1" s="1"/>
  <c r="F13" i="1"/>
  <c r="M13" i="1" s="1"/>
  <c r="K45" i="1" l="1"/>
  <c r="L45" i="1"/>
  <c r="J45" i="1"/>
  <c r="F4" i="1"/>
  <c r="M4" i="1" s="1"/>
  <c r="F5" i="1"/>
  <c r="M5" i="1" s="1"/>
  <c r="F6" i="1"/>
  <c r="M6" i="1" s="1"/>
  <c r="F7" i="1"/>
  <c r="M7" i="1" s="1"/>
  <c r="F8" i="1"/>
  <c r="M8" i="1" s="1"/>
  <c r="F9" i="1"/>
  <c r="M9" i="1" s="1"/>
  <c r="F10" i="1"/>
  <c r="M10" i="1" s="1"/>
  <c r="F11" i="1"/>
  <c r="M11" i="1" s="1"/>
  <c r="F12" i="1"/>
  <c r="M12" i="1" s="1"/>
  <c r="M45" i="1" l="1"/>
</calcChain>
</file>

<file path=xl/sharedStrings.xml><?xml version="1.0" encoding="utf-8"?>
<sst xmlns="http://schemas.openxmlformats.org/spreadsheetml/2006/main" count="105" uniqueCount="55">
  <si>
    <t>№</t>
  </si>
  <si>
    <t>Углеводы</t>
  </si>
  <si>
    <t>ХЕ</t>
  </si>
  <si>
    <t>Ккалории</t>
  </si>
  <si>
    <t>Жиры</t>
  </si>
  <si>
    <t>Наименование</t>
  </si>
  <si>
    <t>Белки</t>
  </si>
  <si>
    <t>Nutrition protein</t>
  </si>
  <si>
    <t>Порция</t>
  </si>
  <si>
    <t>Яйца куринные</t>
  </si>
  <si>
    <t>Кефир 1%</t>
  </si>
  <si>
    <t>Молоко1%</t>
  </si>
  <si>
    <t>Рыба горбуша</t>
  </si>
  <si>
    <t>Курица</t>
  </si>
  <si>
    <t>Говядина</t>
  </si>
  <si>
    <t>Сыр Пармезан</t>
  </si>
  <si>
    <t xml:space="preserve">Фарш куриный </t>
  </si>
  <si>
    <t>Творог 1%</t>
  </si>
  <si>
    <t>Сыр Белорусское золото</t>
  </si>
  <si>
    <t>Сахар</t>
  </si>
  <si>
    <t>Яблоки</t>
  </si>
  <si>
    <t>Помидоры</t>
  </si>
  <si>
    <t>Банан</t>
  </si>
  <si>
    <t>Хлеб Бородинский</t>
  </si>
  <si>
    <t>Хлеб Покровский</t>
  </si>
  <si>
    <t>Сок Мультифрут</t>
  </si>
  <si>
    <t>Хлеб пшен.1сорт</t>
  </si>
  <si>
    <t>Пельмени</t>
  </si>
  <si>
    <t>Жиры в по</t>
  </si>
  <si>
    <t>Углеводы2</t>
  </si>
  <si>
    <t>ХЕ в п</t>
  </si>
  <si>
    <t>Ккал в п</t>
  </si>
  <si>
    <t>Всего:</t>
  </si>
  <si>
    <t>Расчёт белков, жиров, углеводов, ХЕ, ккалорий.</t>
  </si>
  <si>
    <t>Белок в п</t>
  </si>
  <si>
    <t>Масло сливочное</t>
  </si>
  <si>
    <t>Орехи грецкие</t>
  </si>
  <si>
    <t>Рыбий жир</t>
  </si>
  <si>
    <t>Омега 3 Nutrition</t>
  </si>
  <si>
    <t>Сосиски молочные</t>
  </si>
  <si>
    <t>Холестерин</t>
  </si>
  <si>
    <t>Свинина</t>
  </si>
  <si>
    <t>ЛПНП</t>
  </si>
  <si>
    <t>Курица без кожи</t>
  </si>
  <si>
    <t>Бройлеры 1категор</t>
  </si>
  <si>
    <t>Сельдь</t>
  </si>
  <si>
    <t>Сметана 30%</t>
  </si>
  <si>
    <t>Сметана 10%</t>
  </si>
  <si>
    <t>Молоко 3,2%</t>
  </si>
  <si>
    <t>Молоко 2%</t>
  </si>
  <si>
    <t>Творог 20%</t>
  </si>
  <si>
    <t>Сыр Пармезан 45%</t>
  </si>
  <si>
    <t>Сыр Эдам 45%</t>
  </si>
  <si>
    <t>Холестерин в п</t>
  </si>
  <si>
    <t>Белок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</si>
</sst>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3" tint="-0.249977111117893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0" fillId="2" borderId="0" xfId="0" applyFill="1" applyAlignment="1">
      <alignment vertical="top"/>
    </xf>
    <xf numFmtId="1" fontId="0" fillId="2" borderId="0" xfId="0" applyNumberFormat="1" applyFill="1" applyAlignment="1">
      <alignment vertical="top"/>
    </xf>
    <xf numFmtId="0" fontId="0" fillId="2" borderId="0" xfId="0" applyNumberForma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0" fillId="3" borderId="0" xfId="0" applyNumberFormat="1" applyFill="1" applyAlignment="1">
      <alignment vertical="top"/>
    </xf>
    <xf numFmtId="0" fontId="0" fillId="4" borderId="0" xfId="0" applyNumberFormat="1" applyFill="1" applyAlignment="1">
      <alignment vertical="top"/>
    </xf>
    <xf numFmtId="0" fontId="0" fillId="5" borderId="0" xfId="0" applyNumberFormat="1" applyFill="1" applyAlignment="1">
      <alignment vertical="top"/>
    </xf>
    <xf numFmtId="0" fontId="0" fillId="6" borderId="0" xfId="0" applyFill="1" applyAlignment="1">
      <alignment vertical="top"/>
    </xf>
    <xf numFmtId="0" fontId="0" fillId="7" borderId="0" xfId="0" applyFill="1" applyAlignment="1">
      <alignment vertical="top"/>
    </xf>
    <xf numFmtId="0" fontId="0" fillId="7" borderId="0" xfId="0" applyFill="1"/>
  </cellXfs>
  <cellStyles count="1">
    <cellStyle name="Обычный" xfId="0" builtinId="0"/>
  </cellStyles>
  <dxfs count="45">
    <dxf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" displayName="Таблица3" ref="A3:O45" totalsRowCount="1" headerRowDxfId="44" dataDxfId="43">
  <autoFilter ref="A3:O44"/>
  <tableColumns count="15">
    <tableColumn id="1" name="№" dataDxfId="42" totalsRowDxfId="11"/>
    <tableColumn id="2" name="Наименование" dataDxfId="41" totalsRowDxfId="10"/>
    <tableColumn id="3" name="Белки" dataDxfId="40" totalsRowDxfId="9"/>
    <tableColumn id="6" name="Жиры" dataDxfId="39" totalsRowDxfId="8"/>
    <tableColumn id="4" name="Углеводы" dataDxfId="38" totalsRowDxfId="7"/>
    <tableColumn id="5" name="ХЕ" dataDxfId="37" totalsRowDxfId="6">
      <calculatedColumnFormula>Таблица3[[#This Row],[Углеводы]]/10</calculatedColumnFormula>
    </tableColumn>
    <tableColumn id="7" name="Ккалории"/>
    <tableColumn id="13" name="Холестерин"/>
    <tableColumn id="9" name="Порция" totalsRowLabel="Всего:" dataDxfId="36" totalsRowDxfId="5"/>
    <tableColumn id="10" name="Белок в п" totalsRowFunction="custom" totalsRowDxfId="4">
      <calculatedColumnFormula>Таблица3[[#This Row],[Белки]]*Таблица3[[#This Row],[Порция]]/100</calculatedColumnFormula>
      <totalsRowFormula>SUM(J4:J44)</totalsRowFormula>
    </tableColumn>
    <tableColumn id="8" name="Жиры в по" totalsRowFunction="custom" totalsRowDxfId="3">
      <calculatedColumnFormula>Таблица3[[#This Row],[Жиры]]*Таблица3[[#This Row],[Порция]]/100</calculatedColumnFormula>
      <totalsRowFormula>SUM(K4:K44)</totalsRowFormula>
    </tableColumn>
    <tableColumn id="11" name="Углеводы2" totalsRowFunction="custom" totalsRowDxfId="2">
      <calculatedColumnFormula>Таблица3[[#This Row],[Углеводы]]*Таблица3[[#This Row],[Порция]]/100</calculatedColumnFormula>
      <totalsRowFormula>SUM(L4:L44)</totalsRowFormula>
    </tableColumn>
    <tableColumn id="12" name="ХЕ в п" totalsRowFunction="custom" dataDxfId="35" totalsRowDxfId="1">
      <calculatedColumnFormula>Таблица3[[#This Row],[ХЕ]]*Таблица3[[#This Row],[Порция]]/100</calculatedColumnFormula>
      <totalsRowFormula>SUM(M4:M44)</totalsRowFormula>
    </tableColumn>
    <tableColumn id="14" name="Ккал в п" totalsRowFunction="custom" totalsRowDxfId="0">
      <calculatedColumnFormula>Таблица3[[#This Row],[Ккалории]]*Таблица3[[#This Row],[Порция]]/100</calculatedColumnFormula>
      <totalsRowFormula>SUM(N4:N44)</totalsRowFormula>
    </tableColumn>
    <tableColumn id="15" name="Холестерин в п" totalsRowFunction="custom" dataDxfId="12">
      <calculatedColumnFormula>Таблица3[[#This Row],[Холестерин]]*Таблица3[[#This Row],[Порция]]/100</calculatedColumnFormula>
      <totalsRowFormula>SUM(O4:O44)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Таблица32" displayName="Таблица32" ref="A3:M25" totalsRowCount="1" headerRowDxfId="34" dataDxfId="33">
  <autoFilter ref="A3:M24"/>
  <tableColumns count="13">
    <tableColumn id="1" name="№" dataDxfId="32" totalsRowDxfId="31"/>
    <tableColumn id="2" name="Наименование" dataDxfId="30" totalsRowDxfId="29"/>
    <tableColumn id="3" name="Белки" dataDxfId="28" totalsRowDxfId="27"/>
    <tableColumn id="6" name="Жиры" dataDxfId="26" totalsRowDxfId="25"/>
    <tableColumn id="4" name="Углеводы" dataDxfId="24" totalsRowDxfId="23"/>
    <tableColumn id="5" name="ХЕ" dataDxfId="22" totalsRowDxfId="21">
      <calculatedColumnFormula>Таблица32[[#This Row],[Углеводы]]/10</calculatedColumnFormula>
    </tableColumn>
    <tableColumn id="7" name="Ккалории"/>
    <tableColumn id="9" name="Порция" totalsRowLabel="Всего:" dataDxfId="20" totalsRowDxfId="19"/>
    <tableColumn id="10" name="Белок в п" totalsRowFunction="custom" totalsRowDxfId="18">
      <calculatedColumnFormula>Таблица32[[#This Row],[Белки]]*Таблица32[[#This Row],[Порция]]/100</calculatedColumnFormula>
      <totalsRowFormula>SUM(I4:I24)</totalsRowFormula>
    </tableColumn>
    <tableColumn id="8" name="Жиры в по" totalsRowFunction="custom" totalsRowDxfId="17">
      <calculatedColumnFormula>Таблица32[[#This Row],[Жиры]]*Таблица32[[#This Row],[Порция]]/100</calculatedColumnFormula>
      <totalsRowFormula>SUM(J4:J24)</totalsRowFormula>
    </tableColumn>
    <tableColumn id="11" name="Углеводы2" totalsRowFunction="custom" totalsRowDxfId="16">
      <calculatedColumnFormula>Таблица32[[#This Row],[Углеводы]]*Таблица32[[#This Row],[Порция]]/100</calculatedColumnFormula>
      <totalsRowFormula>SUM(K4:K24)</totalsRowFormula>
    </tableColumn>
    <tableColumn id="12" name="ХЕ в п" totalsRowFunction="custom" dataDxfId="15" totalsRowDxfId="14">
      <calculatedColumnFormula>Таблица32[[#This Row],[ХЕ]]*Таблица32[[#This Row],[Порция]]/100</calculatedColumnFormula>
      <totalsRowFormula>SUM(L4:L24)</totalsRowFormula>
    </tableColumn>
    <tableColumn id="14" name="Ккал в п" totalsRowFunction="custom" totalsRowDxfId="13">
      <calculatedColumnFormula>Таблица32[[#This Row],[Ккалории]]*Таблица32[[#This Row],[Порция]]/100</calculatedColumnFormula>
      <totalsRowFormula>SUM(M4:M24)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Normal="100" workbookViewId="0">
      <selection activeCell="J39" sqref="J39"/>
    </sheetView>
  </sheetViews>
  <sheetFormatPr defaultRowHeight="14.4" x14ac:dyDescent="0.3"/>
  <cols>
    <col min="1" max="1" width="5.21875" customWidth="1"/>
    <col min="2" max="2" width="17" customWidth="1"/>
    <col min="3" max="3" width="8.5546875" customWidth="1"/>
    <col min="4" max="4" width="8.77734375" customWidth="1"/>
    <col min="5" max="5" width="11.21875" customWidth="1"/>
    <col min="6" max="6" width="6.109375" customWidth="1"/>
    <col min="7" max="7" width="10" customWidth="1"/>
    <col min="8" max="8" width="10.33203125" customWidth="1"/>
    <col min="9" max="9" width="11.5546875" customWidth="1"/>
    <col min="10" max="10" width="11" customWidth="1"/>
  </cols>
  <sheetData>
    <row r="1" spans="1:16" ht="15.6" x14ac:dyDescent="0.3">
      <c r="B1" s="4" t="s">
        <v>33</v>
      </c>
      <c r="C1" s="4"/>
      <c r="D1" s="4"/>
      <c r="E1" s="4"/>
    </row>
    <row r="3" spans="1:16" x14ac:dyDescent="0.3">
      <c r="A3" s="1" t="s">
        <v>0</v>
      </c>
      <c r="B3" s="1" t="s">
        <v>5</v>
      </c>
      <c r="C3" s="1" t="s">
        <v>6</v>
      </c>
      <c r="D3" s="1" t="s">
        <v>4</v>
      </c>
      <c r="E3" s="1" t="s">
        <v>1</v>
      </c>
      <c r="F3" s="1" t="s">
        <v>2</v>
      </c>
      <c r="G3" t="s">
        <v>3</v>
      </c>
      <c r="H3" t="s">
        <v>40</v>
      </c>
      <c r="I3" s="1" t="s">
        <v>8</v>
      </c>
      <c r="J3" s="8" t="s">
        <v>34</v>
      </c>
      <c r="K3" s="9" t="s">
        <v>28</v>
      </c>
      <c r="L3" s="10" t="s">
        <v>29</v>
      </c>
      <c r="M3" s="1" t="s">
        <v>30</v>
      </c>
      <c r="N3" s="11" t="s">
        <v>31</v>
      </c>
      <c r="O3" s="1" t="s">
        <v>53</v>
      </c>
      <c r="P3" s="1"/>
    </row>
    <row r="4" spans="1:16" x14ac:dyDescent="0.3">
      <c r="A4" s="1"/>
      <c r="B4" s="1" t="s">
        <v>7</v>
      </c>
      <c r="C4" s="1">
        <v>83.34</v>
      </c>
      <c r="D4" s="1">
        <v>6.66</v>
      </c>
      <c r="E4" s="1">
        <v>3.3</v>
      </c>
      <c r="F4" s="1">
        <f>Таблица3[[#This Row],[Углеводы]]/10</f>
        <v>0.32999999999999996</v>
      </c>
      <c r="G4">
        <v>400</v>
      </c>
      <c r="I4" s="16">
        <v>30</v>
      </c>
      <c r="J4" s="6">
        <f>Таблица3[[#This Row],[Белки]]*Таблица3[[#This Row],[Порция]]/100</f>
        <v>25.002000000000002</v>
      </c>
      <c r="K4" s="9">
        <f>Таблица3[[#This Row],[Жиры]]*Таблица3[[#This Row],[Порция]]/100</f>
        <v>1.9980000000000002</v>
      </c>
      <c r="L4" s="10">
        <f>Таблица3[[#This Row],[Углеводы]]*Таблица3[[#This Row],[Порция]]/100</f>
        <v>0.99</v>
      </c>
      <c r="M4" s="1">
        <f>Таблица3[[#This Row],[ХЕ]]*Таблица3[[#This Row],[Порция]]/100</f>
        <v>9.8999999999999991E-2</v>
      </c>
      <c r="N4" s="11">
        <f>Таблица3[[#This Row],[Ккалории]]*Таблица3[[#This Row],[Порция]]/100</f>
        <v>120</v>
      </c>
      <c r="O4" s="1">
        <f>Таблица3[[#This Row],[Холестерин]]*Таблица3[[#This Row],[Порция]]/100</f>
        <v>0</v>
      </c>
      <c r="P4" s="1"/>
    </row>
    <row r="5" spans="1:16" x14ac:dyDescent="0.3">
      <c r="A5" s="1" t="s">
        <v>42</v>
      </c>
      <c r="B5" s="1" t="s">
        <v>9</v>
      </c>
      <c r="C5" s="1">
        <v>12.7</v>
      </c>
      <c r="D5" s="1">
        <v>11.4</v>
      </c>
      <c r="E5" s="1">
        <v>0.9</v>
      </c>
      <c r="F5" s="1">
        <f>Таблица3[[#This Row],[Углеводы]]/10</f>
        <v>0.09</v>
      </c>
      <c r="G5">
        <v>157</v>
      </c>
      <c r="H5">
        <v>570</v>
      </c>
      <c r="I5" s="16">
        <v>60</v>
      </c>
      <c r="J5" s="5">
        <f>Таблица3[[#This Row],[Белки]]*Таблица3[[#This Row],[Порция]]/100</f>
        <v>7.62</v>
      </c>
      <c r="K5" s="9">
        <f>Таблица3[[#This Row],[Жиры]]*Таблица3[[#This Row],[Порция]]/100</f>
        <v>6.84</v>
      </c>
      <c r="L5" s="10">
        <f>Таблица3[[#This Row],[Углеводы]]*Таблица3[[#This Row],[Порция]]/100</f>
        <v>0.54</v>
      </c>
      <c r="M5" s="1">
        <f>Таблица3[[#This Row],[ХЕ]]*Таблица3[[#This Row],[Порция]]/100</f>
        <v>5.3999999999999992E-2</v>
      </c>
      <c r="N5" s="11">
        <f>Таблица3[[#This Row],[Ккалории]]*Таблица3[[#This Row],[Порция]]/100</f>
        <v>94.2</v>
      </c>
      <c r="O5" s="1">
        <f>Таблица3[[#This Row],[Холестерин]]*Таблица3[[#This Row],[Порция]]/100</f>
        <v>342</v>
      </c>
      <c r="P5" s="1"/>
    </row>
    <row r="6" spans="1:16" x14ac:dyDescent="0.3">
      <c r="A6" s="1"/>
      <c r="B6" s="1" t="s">
        <v>10</v>
      </c>
      <c r="C6" s="1">
        <v>3</v>
      </c>
      <c r="D6" s="1">
        <v>1.3</v>
      </c>
      <c r="E6" s="1">
        <v>4.9000000000000004</v>
      </c>
      <c r="F6" s="1">
        <f>Таблица3[[#This Row],[Углеводы]]/10</f>
        <v>0.49000000000000005</v>
      </c>
      <c r="G6">
        <v>42.7</v>
      </c>
      <c r="H6">
        <v>3.2</v>
      </c>
      <c r="I6" s="16">
        <v>500</v>
      </c>
      <c r="J6" s="7">
        <f>Таблица3[[#This Row],[Белки]]*Таблица3[[#This Row],[Порция]]/100</f>
        <v>15</v>
      </c>
      <c r="K6" s="9">
        <f>Таблица3[[#This Row],[Жиры]]*Таблица3[[#This Row],[Порция]]/100</f>
        <v>6.5</v>
      </c>
      <c r="L6" s="10">
        <f>Таблица3[[#This Row],[Углеводы]]*Таблица3[[#This Row],[Порция]]/100</f>
        <v>24.5</v>
      </c>
      <c r="M6" s="1">
        <f>Таблица3[[#This Row],[ХЕ]]*Таблица3[[#This Row],[Порция]]/100</f>
        <v>2.4500000000000002</v>
      </c>
      <c r="N6" s="11">
        <f>Таблица3[[#This Row],[Ккалории]]*Таблица3[[#This Row],[Порция]]/100</f>
        <v>213.5</v>
      </c>
      <c r="O6" s="1">
        <f>Таблица3[[#This Row],[Холестерин]]*Таблица3[[#This Row],[Порция]]/100</f>
        <v>16</v>
      </c>
      <c r="P6" s="1"/>
    </row>
    <row r="7" spans="1:16" x14ac:dyDescent="0.3">
      <c r="A7" s="1" t="s">
        <v>42</v>
      </c>
      <c r="B7" s="1" t="s">
        <v>11</v>
      </c>
      <c r="C7" s="1">
        <v>2</v>
      </c>
      <c r="D7" s="1">
        <v>2.6</v>
      </c>
      <c r="E7" s="1">
        <v>4.7</v>
      </c>
      <c r="F7" s="1">
        <f>Таблица3[[#This Row],[Углеводы]]/10</f>
        <v>0.47000000000000003</v>
      </c>
      <c r="G7">
        <v>53</v>
      </c>
      <c r="H7">
        <v>3.2</v>
      </c>
      <c r="I7" s="16">
        <v>250</v>
      </c>
      <c r="J7" s="7">
        <f>Таблица3[[#This Row],[Белки]]*Таблица3[[#This Row],[Порция]]/100</f>
        <v>5</v>
      </c>
      <c r="K7" s="9">
        <f>Таблица3[[#This Row],[Жиры]]*Таблица3[[#This Row],[Порция]]/100</f>
        <v>6.5</v>
      </c>
      <c r="L7" s="10">
        <f>Таблица3[[#This Row],[Углеводы]]*Таблица3[[#This Row],[Порция]]/100</f>
        <v>11.75</v>
      </c>
      <c r="M7" s="1">
        <f>Таблица3[[#This Row],[ХЕ]]*Таблица3[[#This Row],[Порция]]/100</f>
        <v>1.175</v>
      </c>
      <c r="N7" s="11">
        <f>Таблица3[[#This Row],[Ккалории]]*Таблица3[[#This Row],[Порция]]/100</f>
        <v>132.5</v>
      </c>
      <c r="O7" s="1">
        <f>Таблица3[[#This Row],[Холестерин]]*Таблица3[[#This Row],[Порция]]/100</f>
        <v>8</v>
      </c>
      <c r="P7" s="1"/>
    </row>
    <row r="8" spans="1:16" x14ac:dyDescent="0.3">
      <c r="A8" s="1"/>
      <c r="B8" s="1" t="s">
        <v>12</v>
      </c>
      <c r="C8" s="1">
        <v>21</v>
      </c>
      <c r="D8" s="1">
        <v>6.6</v>
      </c>
      <c r="E8" s="1">
        <v>0.1</v>
      </c>
      <c r="F8" s="1">
        <f>Таблица3[[#This Row],[Углеводы]]/10</f>
        <v>0.01</v>
      </c>
      <c r="G8">
        <v>144.69999999999999</v>
      </c>
      <c r="I8" s="16"/>
      <c r="J8" s="7">
        <f>Таблица3[[#This Row],[Белки]]*Таблица3[[#This Row],[Порция]]/100</f>
        <v>0</v>
      </c>
      <c r="K8" s="9">
        <f>Таблица3[[#This Row],[Жиры]]*Таблица3[[#This Row],[Порция]]/100</f>
        <v>0</v>
      </c>
      <c r="L8" s="10">
        <f>Таблица3[[#This Row],[Углеводы]]*Таблица3[[#This Row],[Порция]]/100</f>
        <v>0</v>
      </c>
      <c r="M8" s="1">
        <f>Таблица3[[#This Row],[ХЕ]]*Таблица3[[#This Row],[Порция]]/100</f>
        <v>0</v>
      </c>
      <c r="N8" s="11">
        <f>Таблица3[[#This Row],[Ккалории]]*Таблица3[[#This Row],[Порция]]/100</f>
        <v>0</v>
      </c>
      <c r="O8" s="1">
        <f>Таблица3[[#This Row],[Холестерин]]*Таблица3[[#This Row],[Порция]]/100</f>
        <v>0</v>
      </c>
      <c r="P8" s="1"/>
    </row>
    <row r="9" spans="1:16" x14ac:dyDescent="0.3">
      <c r="A9" s="1"/>
      <c r="B9" s="1" t="s">
        <v>13</v>
      </c>
      <c r="C9" s="1">
        <v>20.8</v>
      </c>
      <c r="D9" s="1">
        <v>10.6</v>
      </c>
      <c r="E9" s="1">
        <v>0.1</v>
      </c>
      <c r="F9" s="1">
        <f>Таблица3[[#This Row],[Углеводы]]/10</f>
        <v>0.01</v>
      </c>
      <c r="G9">
        <v>167.1</v>
      </c>
      <c r="I9" s="16"/>
      <c r="J9" s="7">
        <f>Таблица3[[#This Row],[Белки]]*Таблица3[[#This Row],[Порция]]/100</f>
        <v>0</v>
      </c>
      <c r="K9" s="9">
        <f>Таблица3[[#This Row],[Жиры]]*Таблица3[[#This Row],[Порция]]/100</f>
        <v>0</v>
      </c>
      <c r="L9" s="10">
        <f>Таблица3[[#This Row],[Углеводы]]*Таблица3[[#This Row],[Порция]]/100</f>
        <v>0</v>
      </c>
      <c r="M9" s="1">
        <f>Таблица3[[#This Row],[ХЕ]]*Таблица3[[#This Row],[Порция]]/100</f>
        <v>0</v>
      </c>
      <c r="N9" s="11">
        <f>Таблица3[[#This Row],[Ккалории]]*Таблица3[[#This Row],[Порция]]/100</f>
        <v>0</v>
      </c>
      <c r="O9" s="1">
        <f>Таблица3[[#This Row],[Холестерин]]*Таблица3[[#This Row],[Порция]]/100</f>
        <v>0</v>
      </c>
      <c r="P9" s="1"/>
    </row>
    <row r="10" spans="1:16" x14ac:dyDescent="0.3">
      <c r="A10" s="1" t="s">
        <v>42</v>
      </c>
      <c r="B10" s="1" t="s">
        <v>14</v>
      </c>
      <c r="C10" s="1">
        <v>18.899999999999999</v>
      </c>
      <c r="D10" s="1">
        <v>8.6</v>
      </c>
      <c r="E10" s="1">
        <v>0.1</v>
      </c>
      <c r="F10" s="1">
        <f>Таблица3[[#This Row],[Углеводы]]/10</f>
        <v>0.01</v>
      </c>
      <c r="G10">
        <v>179.8</v>
      </c>
      <c r="H10">
        <v>65</v>
      </c>
      <c r="I10" s="16"/>
      <c r="J10" s="7">
        <f>Таблица3[[#This Row],[Белки]]*Таблица3[[#This Row],[Порция]]/100</f>
        <v>0</v>
      </c>
      <c r="K10" s="9">
        <f>Таблица3[[#This Row],[Жиры]]*Таблица3[[#This Row],[Порция]]/100</f>
        <v>0</v>
      </c>
      <c r="L10" s="10">
        <f>Таблица3[[#This Row],[Углеводы]]*Таблица3[[#This Row],[Порция]]/100</f>
        <v>0</v>
      </c>
      <c r="M10" s="1">
        <f>Таблица3[[#This Row],[ХЕ]]*Таблица3[[#This Row],[Порция]]/100</f>
        <v>0</v>
      </c>
      <c r="N10" s="11">
        <f>Таблица3[[#This Row],[Ккалории]]*Таблица3[[#This Row],[Порция]]/100</f>
        <v>0</v>
      </c>
      <c r="O10" s="1">
        <f>Таблица3[[#This Row],[Холестерин]]*Таблица3[[#This Row],[Порция]]/100</f>
        <v>0</v>
      </c>
      <c r="P10" s="1"/>
    </row>
    <row r="11" spans="1:16" x14ac:dyDescent="0.3">
      <c r="A11" s="1"/>
      <c r="B11" s="1" t="s">
        <v>17</v>
      </c>
      <c r="C11" s="1">
        <v>17</v>
      </c>
      <c r="D11" s="1">
        <v>1</v>
      </c>
      <c r="E11" s="1">
        <v>1.5</v>
      </c>
      <c r="F11" s="1">
        <f>Таблица3[[#This Row],[Углеводы]]/10</f>
        <v>0.15</v>
      </c>
      <c r="G11">
        <v>80</v>
      </c>
      <c r="H11">
        <v>1</v>
      </c>
      <c r="I11" s="16"/>
      <c r="J11" s="7">
        <f>Таблица3[[#This Row],[Белки]]*Таблица3[[#This Row],[Порция]]/100</f>
        <v>0</v>
      </c>
      <c r="K11" s="9">
        <f>Таблица3[[#This Row],[Жиры]]*Таблица3[[#This Row],[Порция]]/100</f>
        <v>0</v>
      </c>
      <c r="L11" s="10">
        <f>Таблица3[[#This Row],[Углеводы]]*Таблица3[[#This Row],[Порция]]/100</f>
        <v>0</v>
      </c>
      <c r="M11" s="1">
        <f>Таблица3[[#This Row],[ХЕ]]*Таблица3[[#This Row],[Порция]]/100</f>
        <v>0</v>
      </c>
      <c r="N11" s="11">
        <f>Таблица3[[#This Row],[Ккалории]]*Таблица3[[#This Row],[Порция]]/100</f>
        <v>0</v>
      </c>
      <c r="O11" s="1">
        <f>Таблица3[[#This Row],[Холестерин]]*Таблица3[[#This Row],[Порция]]/100</f>
        <v>0</v>
      </c>
      <c r="P11" s="1"/>
    </row>
    <row r="12" spans="1:16" x14ac:dyDescent="0.3">
      <c r="A12" s="1" t="s">
        <v>42</v>
      </c>
      <c r="B12" s="1" t="s">
        <v>51</v>
      </c>
      <c r="C12" s="1">
        <v>23</v>
      </c>
      <c r="D12" s="1">
        <v>27.2</v>
      </c>
      <c r="E12" s="1">
        <v>0.6</v>
      </c>
      <c r="F12" s="1">
        <f>Таблица3[[#This Row],[Углеводы]]/10</f>
        <v>0.06</v>
      </c>
      <c r="G12">
        <v>370.7</v>
      </c>
      <c r="I12" s="16"/>
      <c r="J12" s="7">
        <f>Таблица3[[#This Row],[Белки]]*Таблица3[[#This Row],[Порция]]/100</f>
        <v>0</v>
      </c>
      <c r="K12" s="9">
        <f>Таблица3[[#This Row],[Жиры]]*Таблица3[[#This Row],[Порция]]/100</f>
        <v>0</v>
      </c>
      <c r="L12" s="10">
        <f>Таблица3[[#This Row],[Углеводы]]*Таблица3[[#This Row],[Порция]]/100</f>
        <v>0</v>
      </c>
      <c r="M12" s="1">
        <f>Таблица3[[#This Row],[ХЕ]]*Таблица3[[#This Row],[Порция]]/100</f>
        <v>0</v>
      </c>
      <c r="N12" s="11">
        <f>Таблица3[[#This Row],[Ккалории]]*Таблица3[[#This Row],[Порция]]/100</f>
        <v>0</v>
      </c>
      <c r="O12" s="1">
        <f>Таблица3[[#This Row],[Холестерин]]*Таблица3[[#This Row],[Порция]]/100</f>
        <v>0</v>
      </c>
      <c r="P12" s="1"/>
    </row>
    <row r="13" spans="1:16" x14ac:dyDescent="0.3">
      <c r="A13" s="1" t="s">
        <v>42</v>
      </c>
      <c r="B13" s="1" t="s">
        <v>16</v>
      </c>
      <c r="C13" s="1">
        <v>17.399999999999999</v>
      </c>
      <c r="D13" s="1">
        <v>10</v>
      </c>
      <c r="E13" s="1"/>
      <c r="F13" s="2">
        <f>Таблица3[[#This Row],[Углеводы]]/10</f>
        <v>0</v>
      </c>
      <c r="G13">
        <v>163</v>
      </c>
      <c r="I13" s="16">
        <v>125</v>
      </c>
      <c r="J13" s="7">
        <f>Таблица3[[#This Row],[Белки]]*Таблица3[[#This Row],[Порция]]/100</f>
        <v>21.75</v>
      </c>
      <c r="K13" s="9">
        <f>Таблица3[[#This Row],[Жиры]]*Таблица3[[#This Row],[Порция]]/100</f>
        <v>12.5</v>
      </c>
      <c r="L13" s="10">
        <f>Таблица3[[#This Row],[Углеводы]]*Таблица3[[#This Row],[Порция]]/100</f>
        <v>0</v>
      </c>
      <c r="M13" s="1">
        <f>Таблица3[[#This Row],[ХЕ]]*Таблица3[[#This Row],[Порция]]/100</f>
        <v>0</v>
      </c>
      <c r="N13" s="11">
        <f>Таблица3[[#This Row],[Ккалории]]*Таблица3[[#This Row],[Порция]]/100</f>
        <v>203.75</v>
      </c>
      <c r="O13" s="1">
        <f>Таблица3[[#This Row],[Холестерин]]*Таблица3[[#This Row],[Порция]]/100</f>
        <v>0</v>
      </c>
      <c r="P13" s="1"/>
    </row>
    <row r="14" spans="1:16" x14ac:dyDescent="0.3">
      <c r="A14" s="1" t="s">
        <v>42</v>
      </c>
      <c r="B14" s="1" t="s">
        <v>18</v>
      </c>
      <c r="C14" s="1">
        <v>23.2</v>
      </c>
      <c r="D14" s="1">
        <v>26.8</v>
      </c>
      <c r="E14" s="1">
        <v>0.1</v>
      </c>
      <c r="F14" s="2">
        <f>Таблица3[[#This Row],[Углеводы]]/10</f>
        <v>0.01</v>
      </c>
      <c r="G14">
        <v>332.4</v>
      </c>
      <c r="I14" s="16"/>
      <c r="J14" s="7">
        <f>Таблица3[[#This Row],[Белки]]*Таблица3[[#This Row],[Порция]]/100</f>
        <v>0</v>
      </c>
      <c r="K14" s="9">
        <f>Таблица3[[#This Row],[Жиры]]*Таблица3[[#This Row],[Порция]]/100</f>
        <v>0</v>
      </c>
      <c r="L14" s="10">
        <f>Таблица3[[#This Row],[Углеводы]]*Таблица3[[#This Row],[Порция]]/100</f>
        <v>0</v>
      </c>
      <c r="M14" s="1">
        <f>Таблица3[[#This Row],[ХЕ]]*Таблица3[[#This Row],[Порция]]/100</f>
        <v>0</v>
      </c>
      <c r="N14" s="11">
        <f>Таблица3[[#This Row],[Ккалории]]*Таблица3[[#This Row],[Порция]]/100</f>
        <v>0</v>
      </c>
      <c r="O14" s="1">
        <f>Таблица3[[#This Row],[Холестерин]]*Таблица3[[#This Row],[Порция]]/100</f>
        <v>0</v>
      </c>
      <c r="P14" s="1"/>
    </row>
    <row r="15" spans="1:16" x14ac:dyDescent="0.3">
      <c r="A15" s="1"/>
      <c r="B15" s="1" t="s">
        <v>19</v>
      </c>
      <c r="C15" s="1">
        <v>1.1000000000000001</v>
      </c>
      <c r="D15" s="1">
        <v>0.8</v>
      </c>
      <c r="E15" s="1">
        <v>89.4</v>
      </c>
      <c r="F15" s="2">
        <f>Таблица3[[#This Row],[Углеводы]]/10</f>
        <v>8.9400000000000013</v>
      </c>
      <c r="G15">
        <v>364.5</v>
      </c>
      <c r="I15" s="16">
        <v>22.5</v>
      </c>
      <c r="J15" s="7">
        <f>Таблица3[[#This Row],[Белки]]*Таблица3[[#This Row],[Порция]]/100</f>
        <v>0.24750000000000003</v>
      </c>
      <c r="K15" s="9">
        <f>Таблица3[[#This Row],[Жиры]]*Таблица3[[#This Row],[Порция]]/100</f>
        <v>0.18</v>
      </c>
      <c r="L15" s="10">
        <f>Таблица3[[#This Row],[Углеводы]]*Таблица3[[#This Row],[Порция]]/100</f>
        <v>20.115000000000002</v>
      </c>
      <c r="M15" s="1">
        <f>Таблица3[[#This Row],[ХЕ]]*Таблица3[[#This Row],[Порция]]/100</f>
        <v>2.0115000000000003</v>
      </c>
      <c r="N15" s="11">
        <f>Таблица3[[#This Row],[Ккалории]]*Таблица3[[#This Row],[Порция]]/100</f>
        <v>82.012500000000003</v>
      </c>
      <c r="O15" s="1">
        <f>Таблица3[[#This Row],[Холестерин]]*Таблица3[[#This Row],[Порция]]/100</f>
        <v>0</v>
      </c>
      <c r="P15" s="1"/>
    </row>
    <row r="16" spans="1:16" x14ac:dyDescent="0.3">
      <c r="A16" s="1"/>
      <c r="B16" s="1" t="s">
        <v>20</v>
      </c>
      <c r="C16" s="1">
        <v>0.4</v>
      </c>
      <c r="D16" s="1">
        <v>0.3</v>
      </c>
      <c r="E16" s="1">
        <v>10</v>
      </c>
      <c r="F16" s="2">
        <f>Таблица3[[#This Row],[Углеводы]]/10</f>
        <v>1</v>
      </c>
      <c r="G16">
        <v>54.7</v>
      </c>
      <c r="I16" s="16">
        <v>140</v>
      </c>
      <c r="J16" s="7">
        <f>Таблица3[[#This Row],[Белки]]*Таблица3[[#This Row],[Порция]]/100</f>
        <v>0.56000000000000005</v>
      </c>
      <c r="K16" s="9">
        <f>Таблица3[[#This Row],[Жиры]]*Таблица3[[#This Row],[Порция]]/100</f>
        <v>0.42</v>
      </c>
      <c r="L16" s="10">
        <f>Таблица3[[#This Row],[Углеводы]]*Таблица3[[#This Row],[Порция]]/100</f>
        <v>14</v>
      </c>
      <c r="M16" s="1">
        <f>Таблица3[[#This Row],[ХЕ]]*Таблица3[[#This Row],[Порция]]/100</f>
        <v>1.4</v>
      </c>
      <c r="N16" s="11">
        <f>Таблица3[[#This Row],[Ккалории]]*Таблица3[[#This Row],[Порция]]/100</f>
        <v>76.58</v>
      </c>
      <c r="O16" s="1">
        <f>Таблица3[[#This Row],[Холестерин]]*Таблица3[[#This Row],[Порция]]/100</f>
        <v>0</v>
      </c>
      <c r="P16" s="1"/>
    </row>
    <row r="17" spans="1:16" x14ac:dyDescent="0.3">
      <c r="A17" s="1"/>
      <c r="B17" s="1" t="s">
        <v>21</v>
      </c>
      <c r="C17" s="1">
        <v>1.2</v>
      </c>
      <c r="D17" s="1">
        <v>0.3</v>
      </c>
      <c r="E17" s="1">
        <v>5.5</v>
      </c>
      <c r="F17" s="2">
        <f>Таблица3[[#This Row],[Углеводы]]/10</f>
        <v>0.55000000000000004</v>
      </c>
      <c r="G17">
        <v>20.9</v>
      </c>
      <c r="I17" s="16">
        <v>163</v>
      </c>
      <c r="J17" s="7">
        <f>Таблица3[[#This Row],[Белки]]*Таблица3[[#This Row],[Порция]]/100</f>
        <v>1.956</v>
      </c>
      <c r="K17" s="9">
        <f>Таблица3[[#This Row],[Жиры]]*Таблица3[[#This Row],[Порция]]/100</f>
        <v>0.48899999999999999</v>
      </c>
      <c r="L17" s="10">
        <f>Таблица3[[#This Row],[Углеводы]]*Таблица3[[#This Row],[Порция]]/100</f>
        <v>8.9649999999999999</v>
      </c>
      <c r="M17" s="1">
        <f>Таблица3[[#This Row],[ХЕ]]*Таблица3[[#This Row],[Порция]]/100</f>
        <v>0.89650000000000007</v>
      </c>
      <c r="N17" s="11">
        <f>Таблица3[[#This Row],[Ккалории]]*Таблица3[[#This Row],[Порция]]/100</f>
        <v>34.067</v>
      </c>
      <c r="O17" s="1">
        <f>Таблица3[[#This Row],[Холестерин]]*Таблица3[[#This Row],[Порция]]/100</f>
        <v>0</v>
      </c>
      <c r="P17" s="1"/>
    </row>
    <row r="18" spans="1:16" x14ac:dyDescent="0.3">
      <c r="A18" s="1"/>
      <c r="B18" s="1" t="s">
        <v>22</v>
      </c>
      <c r="C18" s="1">
        <v>2.1</v>
      </c>
      <c r="D18" s="1">
        <v>0.8</v>
      </c>
      <c r="E18" s="1">
        <v>21.7</v>
      </c>
      <c r="F18" s="2">
        <f>Таблица3[[#This Row],[Углеводы]]/10</f>
        <v>2.17</v>
      </c>
      <c r="G18">
        <v>98.2</v>
      </c>
      <c r="I18" s="16">
        <v>160</v>
      </c>
      <c r="J18" s="7">
        <f>Таблица3[[#This Row],[Белки]]*Таблица3[[#This Row],[Порция]]/100</f>
        <v>3.36</v>
      </c>
      <c r="K18" s="9">
        <f>Таблица3[[#This Row],[Жиры]]*Таблица3[[#This Row],[Порция]]/100</f>
        <v>1.28</v>
      </c>
      <c r="L18" s="10">
        <f>Таблица3[[#This Row],[Углеводы]]*Таблица3[[#This Row],[Порция]]/100</f>
        <v>34.72</v>
      </c>
      <c r="M18" s="1">
        <f>Таблица3[[#This Row],[ХЕ]]*Таблица3[[#This Row],[Порция]]/100</f>
        <v>3.472</v>
      </c>
      <c r="N18" s="11">
        <f>Таблица3[[#This Row],[Ккалории]]*Таблица3[[#This Row],[Порция]]/100</f>
        <v>157.12</v>
      </c>
      <c r="O18" s="1">
        <f>Таблица3[[#This Row],[Холестерин]]*Таблица3[[#This Row],[Порция]]/100</f>
        <v>0</v>
      </c>
      <c r="P18" s="1"/>
    </row>
    <row r="19" spans="1:16" x14ac:dyDescent="0.3">
      <c r="A19" s="1"/>
      <c r="B19" s="3" t="s">
        <v>26</v>
      </c>
      <c r="C19" s="1">
        <v>7</v>
      </c>
      <c r="D19" s="1">
        <v>1</v>
      </c>
      <c r="E19" s="1">
        <v>48</v>
      </c>
      <c r="F19" s="2">
        <f>Таблица3[[#This Row],[Углеводы]]/10</f>
        <v>4.8</v>
      </c>
      <c r="G19">
        <v>250</v>
      </c>
      <c r="I19" s="16">
        <v>100</v>
      </c>
      <c r="J19" s="7">
        <f>Таблица3[[#This Row],[Белки]]*Таблица3[[#This Row],[Порция]]/100</f>
        <v>7</v>
      </c>
      <c r="K19" s="9">
        <f>Таблица3[[#This Row],[Жиры]]*Таблица3[[#This Row],[Порция]]/100</f>
        <v>1</v>
      </c>
      <c r="L19" s="10">
        <f>Таблица3[[#This Row],[Углеводы]]*Таблица3[[#This Row],[Порция]]/100</f>
        <v>48</v>
      </c>
      <c r="M19" s="1">
        <f>Таблица3[[#This Row],[ХЕ]]*Таблица3[[#This Row],[Порция]]/100</f>
        <v>4.8</v>
      </c>
      <c r="N19" s="11">
        <f>Таблица3[[#This Row],[Ккалории]]*Таблица3[[#This Row],[Порция]]/100</f>
        <v>250</v>
      </c>
      <c r="O19" s="1">
        <f>Таблица3[[#This Row],[Холестерин]]*Таблица3[[#This Row],[Порция]]/100</f>
        <v>0</v>
      </c>
      <c r="P19" s="1"/>
    </row>
    <row r="20" spans="1:16" x14ac:dyDescent="0.3">
      <c r="A20" s="1"/>
      <c r="B20" s="1" t="s">
        <v>23</v>
      </c>
      <c r="C20" s="1">
        <v>8.5</v>
      </c>
      <c r="D20" s="1">
        <v>1.6</v>
      </c>
      <c r="E20" s="1">
        <v>40.4</v>
      </c>
      <c r="F20" s="2">
        <f>Таблица3[[#This Row],[Углеводы]]/10</f>
        <v>4.04</v>
      </c>
      <c r="G20">
        <v>200.9</v>
      </c>
      <c r="I20" s="16">
        <v>100</v>
      </c>
      <c r="J20" s="7">
        <f>Таблица3[[#This Row],[Белки]]*Таблица3[[#This Row],[Порция]]/100</f>
        <v>8.5</v>
      </c>
      <c r="K20" s="9">
        <f>Таблица3[[#This Row],[Жиры]]*Таблица3[[#This Row],[Порция]]/100</f>
        <v>1.6</v>
      </c>
      <c r="L20" s="10">
        <f>Таблица3[[#This Row],[Углеводы]]*Таблица3[[#This Row],[Порция]]/100</f>
        <v>40.4</v>
      </c>
      <c r="M20" s="1">
        <f>Таблица3[[#This Row],[ХЕ]]*Таблица3[[#This Row],[Порция]]/100</f>
        <v>4.04</v>
      </c>
      <c r="N20" s="11">
        <f>Таблица3[[#This Row],[Ккалории]]*Таблица3[[#This Row],[Порция]]/100</f>
        <v>200.9</v>
      </c>
      <c r="O20" s="1">
        <f>Таблица3[[#This Row],[Холестерин]]*Таблица3[[#This Row],[Порция]]/100</f>
        <v>0</v>
      </c>
      <c r="P20" s="1"/>
    </row>
    <row r="21" spans="1:16" x14ac:dyDescent="0.3">
      <c r="A21" s="1"/>
      <c r="B21" s="1" t="s">
        <v>24</v>
      </c>
      <c r="C21" s="1">
        <v>6.43</v>
      </c>
      <c r="D21" s="1">
        <v>1.07</v>
      </c>
      <c r="E21" s="1">
        <v>41.47</v>
      </c>
      <c r="F21" s="2">
        <f>Таблица3[[#This Row],[Углеводы]]/10</f>
        <v>4.1470000000000002</v>
      </c>
      <c r="G21">
        <v>205.7</v>
      </c>
      <c r="I21" s="16">
        <v>100</v>
      </c>
      <c r="J21" s="7">
        <f>Таблица3[[#This Row],[Белки]]*Таблица3[[#This Row],[Порция]]/100</f>
        <v>6.43</v>
      </c>
      <c r="K21" s="9">
        <f>Таблица3[[#This Row],[Жиры]]*Таблица3[[#This Row],[Порция]]/100</f>
        <v>1.07</v>
      </c>
      <c r="L21" s="10">
        <f>Таблица3[[#This Row],[Углеводы]]*Таблица3[[#This Row],[Порция]]/100</f>
        <v>41.47</v>
      </c>
      <c r="M21" s="1">
        <f>Таблица3[[#This Row],[ХЕ]]*Таблица3[[#This Row],[Порция]]/100</f>
        <v>4.1470000000000002</v>
      </c>
      <c r="N21" s="11">
        <f>Таблица3[[#This Row],[Ккалории]]*Таблица3[[#This Row],[Порция]]/100</f>
        <v>205.7</v>
      </c>
      <c r="O21" s="1">
        <f>Таблица3[[#This Row],[Холестерин]]*Таблица3[[#This Row],[Порция]]/100</f>
        <v>0</v>
      </c>
      <c r="P21" s="1"/>
    </row>
    <row r="22" spans="1:16" x14ac:dyDescent="0.3">
      <c r="A22" s="1"/>
      <c r="B22" s="1" t="s">
        <v>25</v>
      </c>
      <c r="C22" s="1">
        <v>1.7</v>
      </c>
      <c r="D22" s="1">
        <v>0</v>
      </c>
      <c r="E22" s="1">
        <v>11.2</v>
      </c>
      <c r="F22" s="2">
        <f>Таблица3[[#This Row],[Углеводы]]/10</f>
        <v>1.1199999999999999</v>
      </c>
      <c r="G22">
        <v>45.2</v>
      </c>
      <c r="I22" s="16">
        <v>250</v>
      </c>
      <c r="J22" s="7">
        <f>Таблица3[[#This Row],[Белки]]*Таблица3[[#This Row],[Порция]]/100</f>
        <v>4.25</v>
      </c>
      <c r="K22" s="9">
        <f>Таблица3[[#This Row],[Жиры]]*Таблица3[[#This Row],[Порция]]/100</f>
        <v>0</v>
      </c>
      <c r="L22" s="10">
        <f>Таблица3[[#This Row],[Углеводы]]*Таблица3[[#This Row],[Порция]]/100</f>
        <v>28</v>
      </c>
      <c r="M22" s="1">
        <f>Таблица3[[#This Row],[ХЕ]]*Таблица3[[#This Row],[Порция]]/100</f>
        <v>2.7999999999999994</v>
      </c>
      <c r="N22" s="11">
        <f>Таблица3[[#This Row],[Ккалории]]*Таблица3[[#This Row],[Порция]]/100</f>
        <v>113</v>
      </c>
      <c r="O22" s="1">
        <f>Таблица3[[#This Row],[Холестерин]]*Таблица3[[#This Row],[Порция]]/100</f>
        <v>0</v>
      </c>
      <c r="P22" s="1"/>
    </row>
    <row r="23" spans="1:16" x14ac:dyDescent="0.3">
      <c r="A23" s="1"/>
      <c r="B23" s="1" t="s">
        <v>27</v>
      </c>
      <c r="C23" s="1">
        <v>12</v>
      </c>
      <c r="D23" s="1">
        <v>13</v>
      </c>
      <c r="E23" s="1">
        <v>29</v>
      </c>
      <c r="F23" s="2">
        <f>Таблица3[[#This Row],[Углеводы]]/10</f>
        <v>2.9</v>
      </c>
      <c r="G23">
        <v>277</v>
      </c>
      <c r="I23" s="16">
        <v>111.6</v>
      </c>
      <c r="J23" s="7">
        <f>Таблица3[[#This Row],[Белки]]*Таблица3[[#This Row],[Порция]]/100</f>
        <v>13.391999999999998</v>
      </c>
      <c r="K23" s="9">
        <f>Таблица3[[#This Row],[Жиры]]*Таблица3[[#This Row],[Порция]]/100</f>
        <v>14.507999999999999</v>
      </c>
      <c r="L23" s="10">
        <f>Таблица3[[#This Row],[Углеводы]]*Таблица3[[#This Row],[Порция]]/100</f>
        <v>32.363999999999997</v>
      </c>
      <c r="M23" s="1">
        <f>Таблица3[[#This Row],[ХЕ]]*Таблица3[[#This Row],[Порция]]/100</f>
        <v>3.2363999999999997</v>
      </c>
      <c r="N23" s="11">
        <f>Таблица3[[#This Row],[Ккалории]]*Таблица3[[#This Row],[Порция]]/100</f>
        <v>309.13199999999995</v>
      </c>
      <c r="O23" s="1">
        <f>Таблица3[[#This Row],[Холестерин]]*Таблица3[[#This Row],[Порция]]/100</f>
        <v>0</v>
      </c>
      <c r="P23" s="1"/>
    </row>
    <row r="24" spans="1:16" x14ac:dyDescent="0.3">
      <c r="A24" s="1"/>
      <c r="B24" s="1" t="s">
        <v>37</v>
      </c>
      <c r="C24" s="1"/>
      <c r="D24" s="1">
        <v>100</v>
      </c>
      <c r="E24" s="1"/>
      <c r="F24" s="2">
        <f>Таблица3[[#This Row],[Углеводы]]/10</f>
        <v>0</v>
      </c>
      <c r="G24">
        <v>902</v>
      </c>
      <c r="I24" s="16"/>
      <c r="J24" s="7">
        <f>Таблица3[[#This Row],[Белки]]*Таблица3[[#This Row],[Порция]]/100</f>
        <v>0</v>
      </c>
      <c r="K24" s="9">
        <f>Таблица3[[#This Row],[Жиры]]*Таблица3[[#This Row],[Порция]]/100</f>
        <v>0</v>
      </c>
      <c r="L24" s="10">
        <f>Таблица3[[#This Row],[Углеводы]]*Таблица3[[#This Row],[Порция]]/100</f>
        <v>0</v>
      </c>
      <c r="M24" s="2">
        <f>Таблица3[[#This Row],[ХЕ]]*Таблица3[[#This Row],[Порция]]/100</f>
        <v>0</v>
      </c>
      <c r="N24" s="11">
        <f>Таблица3[[#This Row],[Ккалории]]*Таблица3[[#This Row],[Порция]]/100</f>
        <v>0</v>
      </c>
      <c r="O24" s="1">
        <f>Таблица3[[#This Row],[Холестерин]]*Таблица3[[#This Row],[Порция]]/100</f>
        <v>0</v>
      </c>
    </row>
    <row r="25" spans="1:16" x14ac:dyDescent="0.3">
      <c r="A25" s="1"/>
      <c r="B25" s="1" t="s">
        <v>38</v>
      </c>
      <c r="C25" s="1"/>
      <c r="D25" s="1"/>
      <c r="E25" s="1"/>
      <c r="F25" s="2">
        <f>Таблица3[[#This Row],[Углеводы]]/10</f>
        <v>0</v>
      </c>
      <c r="I25" s="16"/>
      <c r="J25" s="7">
        <f>Таблица3[[#This Row],[Белки]]*Таблица3[[#This Row],[Порция]]/100</f>
        <v>0</v>
      </c>
      <c r="K25" s="9">
        <f>Таблица3[[#This Row],[Жиры]]*Таблица3[[#This Row],[Порция]]/100</f>
        <v>0</v>
      </c>
      <c r="L25" s="10">
        <f>Таблица3[[#This Row],[Углеводы]]*Таблица3[[#This Row],[Порция]]/100</f>
        <v>0</v>
      </c>
      <c r="M25" s="2">
        <f>Таблица3[[#This Row],[ХЕ]]*Таблица3[[#This Row],[Порция]]/100</f>
        <v>0</v>
      </c>
      <c r="N25" s="11">
        <f>Таблица3[[#This Row],[Ккалории]]*Таблица3[[#This Row],[Порция]]/100</f>
        <v>0</v>
      </c>
      <c r="O25" s="1">
        <f>Таблица3[[#This Row],[Холестерин]]*Таблица3[[#This Row],[Порция]]/100</f>
        <v>0</v>
      </c>
    </row>
    <row r="26" spans="1:16" x14ac:dyDescent="0.3">
      <c r="A26" s="1"/>
      <c r="B26" s="1" t="s">
        <v>36</v>
      </c>
      <c r="C26" s="1">
        <v>13.8</v>
      </c>
      <c r="D26" s="1">
        <v>61.3</v>
      </c>
      <c r="E26" s="1">
        <v>10.199999999999999</v>
      </c>
      <c r="F26" s="2">
        <f>Таблица3[[#This Row],[Углеводы]]/10</f>
        <v>1.02</v>
      </c>
      <c r="G26">
        <v>648</v>
      </c>
      <c r="I26" s="16">
        <v>7.3</v>
      </c>
      <c r="J26" s="7">
        <f>Таблица3[[#This Row],[Белки]]*Таблица3[[#This Row],[Порция]]/100</f>
        <v>1.0074000000000001</v>
      </c>
      <c r="K26" s="9">
        <f>Таблица3[[#This Row],[Жиры]]*Таблица3[[#This Row],[Порция]]/100</f>
        <v>4.4748999999999999</v>
      </c>
      <c r="L26" s="10">
        <f>Таблица3[[#This Row],[Углеводы]]*Таблица3[[#This Row],[Порция]]/100</f>
        <v>0.74459999999999993</v>
      </c>
      <c r="M26" s="2">
        <f>Таблица3[[#This Row],[ХЕ]]*Таблица3[[#This Row],[Порция]]/100</f>
        <v>7.4459999999999998E-2</v>
      </c>
      <c r="N26" s="11">
        <f>Таблица3[[#This Row],[Ккалории]]*Таблица3[[#This Row],[Порция]]/100</f>
        <v>47.303999999999995</v>
      </c>
      <c r="O26" s="1">
        <f>Таблица3[[#This Row],[Холестерин]]*Таблица3[[#This Row],[Порция]]/100</f>
        <v>0</v>
      </c>
    </row>
    <row r="27" spans="1:16" x14ac:dyDescent="0.3">
      <c r="A27" s="1" t="s">
        <v>42</v>
      </c>
      <c r="B27" s="1" t="s">
        <v>39</v>
      </c>
      <c r="C27" s="1">
        <v>11</v>
      </c>
      <c r="D27" s="1">
        <v>28</v>
      </c>
      <c r="E27" s="1"/>
      <c r="F27" s="2">
        <f>Таблица3[[#This Row],[Углеводы]]/10</f>
        <v>0</v>
      </c>
      <c r="G27">
        <v>296</v>
      </c>
      <c r="H27">
        <v>100</v>
      </c>
      <c r="I27" s="16">
        <v>54</v>
      </c>
      <c r="J27" s="7">
        <f>Таблица3[[#This Row],[Белки]]*Таблица3[[#This Row],[Порция]]/100</f>
        <v>5.94</v>
      </c>
      <c r="K27" s="9">
        <f>Таблица3[[#This Row],[Жиры]]*Таблица3[[#This Row],[Порция]]/100</f>
        <v>15.12</v>
      </c>
      <c r="L27" s="10">
        <f>Таблица3[[#This Row],[Углеводы]]*Таблица3[[#This Row],[Порция]]/100</f>
        <v>0</v>
      </c>
      <c r="M27" s="2">
        <f>Таблица3[[#This Row],[ХЕ]]*Таблица3[[#This Row],[Порция]]/100</f>
        <v>0</v>
      </c>
      <c r="N27" s="11">
        <f>Таблица3[[#This Row],[Ккалории]]*Таблица3[[#This Row],[Порция]]/100</f>
        <v>159.84</v>
      </c>
      <c r="O27" s="1">
        <f>Таблица3[[#This Row],[Холестерин]]*Таблица3[[#This Row],[Порция]]/100</f>
        <v>54</v>
      </c>
    </row>
    <row r="28" spans="1:16" x14ac:dyDescent="0.3">
      <c r="A28" s="1" t="s">
        <v>42</v>
      </c>
      <c r="B28" s="1" t="s">
        <v>41</v>
      </c>
      <c r="C28" s="1"/>
      <c r="D28" s="1"/>
      <c r="E28" s="1"/>
      <c r="F28" s="2">
        <f>Таблица3[[#This Row],[Углеводы]]/10</f>
        <v>0</v>
      </c>
      <c r="H28">
        <v>110</v>
      </c>
      <c r="I28" s="16"/>
      <c r="J28" s="7">
        <f>Таблица3[[#This Row],[Белки]]*Таблица3[[#This Row],[Порция]]/100</f>
        <v>0</v>
      </c>
      <c r="K28" s="9">
        <f>Таблица3[[#This Row],[Жиры]]*Таблица3[[#This Row],[Порция]]/100</f>
        <v>0</v>
      </c>
      <c r="L28" s="10">
        <f>Таблица3[[#This Row],[Углеводы]]*Таблица3[[#This Row],[Порция]]/100</f>
        <v>0</v>
      </c>
      <c r="M28" s="2">
        <f>Таблица3[[#This Row],[ХЕ]]*Таблица3[[#This Row],[Порция]]/100</f>
        <v>0</v>
      </c>
      <c r="N28" s="11">
        <f>Таблица3[[#This Row],[Ккалории]]*Таблица3[[#This Row],[Порция]]/100</f>
        <v>0</v>
      </c>
      <c r="O28" s="1">
        <f>Таблица3[[#This Row],[Холестерин]]*Таблица3[[#This Row],[Порция]]/100</f>
        <v>0</v>
      </c>
    </row>
    <row r="29" spans="1:16" x14ac:dyDescent="0.3">
      <c r="A29" s="1" t="s">
        <v>42</v>
      </c>
      <c r="B29" s="1" t="s">
        <v>43</v>
      </c>
      <c r="C29" s="1"/>
      <c r="D29" s="1"/>
      <c r="E29" s="1"/>
      <c r="F29" s="2">
        <f>Таблица3[[#This Row],[Углеводы]]/10</f>
        <v>0</v>
      </c>
      <c r="H29">
        <v>89</v>
      </c>
      <c r="I29" s="16"/>
      <c r="J29" s="7">
        <f>Таблица3[[#This Row],[Белки]]*Таблица3[[#This Row],[Порция]]/100</f>
        <v>0</v>
      </c>
      <c r="K29" s="9">
        <f>Таблица3[[#This Row],[Жиры]]*Таблица3[[#This Row],[Порция]]/100</f>
        <v>0</v>
      </c>
      <c r="L29" s="10">
        <f>Таблица3[[#This Row],[Углеводы]]*Таблица3[[#This Row],[Порция]]/100</f>
        <v>0</v>
      </c>
      <c r="M29" s="2">
        <f>Таблица3[[#This Row],[ХЕ]]*Таблица3[[#This Row],[Порция]]/100</f>
        <v>0</v>
      </c>
      <c r="N29" s="11">
        <f>Таблица3[[#This Row],[Ккалории]]*Таблица3[[#This Row],[Порция]]/100</f>
        <v>0</v>
      </c>
      <c r="O29" s="1">
        <f>Таблица3[[#This Row],[Холестерин]]*Таблица3[[#This Row],[Порция]]/100</f>
        <v>0</v>
      </c>
    </row>
    <row r="30" spans="1:16" x14ac:dyDescent="0.3">
      <c r="A30" s="1" t="s">
        <v>42</v>
      </c>
      <c r="B30" s="1" t="s">
        <v>44</v>
      </c>
      <c r="C30" s="1"/>
      <c r="D30" s="1"/>
      <c r="E30" s="1"/>
      <c r="F30" s="2">
        <f>Таблица3[[#This Row],[Углеводы]]/10</f>
        <v>0</v>
      </c>
      <c r="H30">
        <v>60</v>
      </c>
      <c r="I30" s="16"/>
      <c r="J30" s="7">
        <f>Таблица3[[#This Row],[Белки]]*Таблица3[[#This Row],[Порция]]/100</f>
        <v>0</v>
      </c>
      <c r="K30" s="9">
        <f>Таблица3[[#This Row],[Жиры]]*Таблица3[[#This Row],[Порция]]/100</f>
        <v>0</v>
      </c>
      <c r="L30" s="10">
        <f>Таблица3[[#This Row],[Углеводы]]*Таблица3[[#This Row],[Порция]]/100</f>
        <v>0</v>
      </c>
      <c r="M30" s="2">
        <f>Таблица3[[#This Row],[ХЕ]]*Таблица3[[#This Row],[Порция]]/100</f>
        <v>0</v>
      </c>
      <c r="N30" s="11">
        <f>Таблица3[[#This Row],[Ккалории]]*Таблица3[[#This Row],[Порция]]/100</f>
        <v>0</v>
      </c>
      <c r="O30" s="1">
        <f>Таблица3[[#This Row],[Холестерин]]*Таблица3[[#This Row],[Порция]]/100</f>
        <v>0</v>
      </c>
    </row>
    <row r="31" spans="1:16" x14ac:dyDescent="0.3">
      <c r="A31" s="1"/>
      <c r="B31" s="1" t="s">
        <v>45</v>
      </c>
      <c r="C31" s="1"/>
      <c r="D31" s="1"/>
      <c r="E31" s="1"/>
      <c r="F31" s="2">
        <f>Таблица3[[#This Row],[Углеводы]]/10</f>
        <v>0</v>
      </c>
      <c r="H31">
        <v>97</v>
      </c>
      <c r="I31" s="16"/>
      <c r="J31" s="7">
        <f>Таблица3[[#This Row],[Белки]]*Таблица3[[#This Row],[Порция]]/100</f>
        <v>0</v>
      </c>
      <c r="K31" s="9">
        <f>Таблица3[[#This Row],[Жиры]]*Таблица3[[#This Row],[Порция]]/100</f>
        <v>0</v>
      </c>
      <c r="L31" s="10">
        <f>Таблица3[[#This Row],[Углеводы]]*Таблица3[[#This Row],[Порция]]/100</f>
        <v>0</v>
      </c>
      <c r="M31" s="2">
        <f>Таблица3[[#This Row],[ХЕ]]*Таблица3[[#This Row],[Порция]]/100</f>
        <v>0</v>
      </c>
      <c r="N31" s="11">
        <f>Таблица3[[#This Row],[Ккалории]]*Таблица3[[#This Row],[Порция]]/100</f>
        <v>0</v>
      </c>
      <c r="O31" s="1">
        <f>Таблица3[[#This Row],[Холестерин]]*Таблица3[[#This Row],[Порция]]/100</f>
        <v>0</v>
      </c>
    </row>
    <row r="32" spans="1:16" x14ac:dyDescent="0.3">
      <c r="A32" s="1" t="s">
        <v>42</v>
      </c>
      <c r="B32" s="1" t="s">
        <v>46</v>
      </c>
      <c r="C32" s="1"/>
      <c r="D32" s="1"/>
      <c r="E32" s="1"/>
      <c r="F32" s="2">
        <f>Таблица3[[#This Row],[Углеводы]]/10</f>
        <v>0</v>
      </c>
      <c r="H32">
        <v>110</v>
      </c>
      <c r="I32" s="16"/>
      <c r="J32" s="7">
        <f>Таблица3[[#This Row],[Белки]]*Таблица3[[#This Row],[Порция]]/100</f>
        <v>0</v>
      </c>
      <c r="K32" s="9">
        <f>Таблица3[[#This Row],[Жиры]]*Таблица3[[#This Row],[Порция]]/100</f>
        <v>0</v>
      </c>
      <c r="L32" s="10">
        <f>Таблица3[[#This Row],[Углеводы]]*Таблица3[[#This Row],[Порция]]/100</f>
        <v>0</v>
      </c>
      <c r="M32" s="2">
        <f>Таблица3[[#This Row],[ХЕ]]*Таблица3[[#This Row],[Порция]]/100</f>
        <v>0</v>
      </c>
      <c r="N32" s="11">
        <f>Таблица3[[#This Row],[Ккалории]]*Таблица3[[#This Row],[Порция]]/100</f>
        <v>0</v>
      </c>
      <c r="O32" s="1">
        <f>Таблица3[[#This Row],[Холестерин]]*Таблица3[[#This Row],[Порция]]/100</f>
        <v>0</v>
      </c>
    </row>
    <row r="33" spans="1:15" x14ac:dyDescent="0.3">
      <c r="A33" s="1" t="s">
        <v>42</v>
      </c>
      <c r="B33" s="1" t="s">
        <v>47</v>
      </c>
      <c r="C33" s="1"/>
      <c r="D33" s="1"/>
      <c r="E33" s="1"/>
      <c r="F33" s="2">
        <f>Таблица3[[#This Row],[Углеводы]]/10</f>
        <v>0</v>
      </c>
      <c r="H33">
        <v>33</v>
      </c>
      <c r="I33" s="16"/>
      <c r="J33" s="7">
        <f>Таблица3[[#This Row],[Белки]]*Таблица3[[#This Row],[Порция]]/100</f>
        <v>0</v>
      </c>
      <c r="K33" s="9">
        <f>Таблица3[[#This Row],[Жиры]]*Таблица3[[#This Row],[Порция]]/100</f>
        <v>0</v>
      </c>
      <c r="L33" s="10">
        <f>Таблица3[[#This Row],[Углеводы]]*Таблица3[[#This Row],[Порция]]/100</f>
        <v>0</v>
      </c>
      <c r="M33" s="2">
        <f>Таблица3[[#This Row],[ХЕ]]*Таблица3[[#This Row],[Порция]]/100</f>
        <v>0</v>
      </c>
      <c r="N33" s="11">
        <f>Таблица3[[#This Row],[Ккалории]]*Таблица3[[#This Row],[Порция]]/100</f>
        <v>0</v>
      </c>
      <c r="O33" s="1">
        <f>Таблица3[[#This Row],[Холестерин]]*Таблица3[[#This Row],[Порция]]/100</f>
        <v>0</v>
      </c>
    </row>
    <row r="34" spans="1:15" x14ac:dyDescent="0.3">
      <c r="A34" s="1" t="s">
        <v>42</v>
      </c>
      <c r="B34" s="1" t="s">
        <v>48</v>
      </c>
      <c r="C34" s="1"/>
      <c r="D34" s="1"/>
      <c r="E34" s="1"/>
      <c r="F34" s="2">
        <f>Таблица3[[#This Row],[Углеводы]]/10</f>
        <v>0</v>
      </c>
      <c r="H34">
        <v>15</v>
      </c>
      <c r="I34" s="16"/>
      <c r="J34" s="7">
        <f>Таблица3[[#This Row],[Белки]]*Таблица3[[#This Row],[Порция]]/100</f>
        <v>0</v>
      </c>
      <c r="K34" s="9">
        <f>Таблица3[[#This Row],[Жиры]]*Таблица3[[#This Row],[Порция]]/100</f>
        <v>0</v>
      </c>
      <c r="L34" s="10">
        <f>Таблица3[[#This Row],[Углеводы]]*Таблица3[[#This Row],[Порция]]/100</f>
        <v>0</v>
      </c>
      <c r="M34" s="2">
        <f>Таблица3[[#This Row],[ХЕ]]*Таблица3[[#This Row],[Порция]]/100</f>
        <v>0</v>
      </c>
      <c r="N34" s="11">
        <f>Таблица3[[#This Row],[Ккалории]]*Таблица3[[#This Row],[Порция]]/100</f>
        <v>0</v>
      </c>
      <c r="O34" s="1">
        <f>Таблица3[[#This Row],[Холестерин]]*Таблица3[[#This Row],[Порция]]/100</f>
        <v>0</v>
      </c>
    </row>
    <row r="35" spans="1:15" x14ac:dyDescent="0.3">
      <c r="A35" s="1" t="s">
        <v>42</v>
      </c>
      <c r="B35" s="1" t="s">
        <v>49</v>
      </c>
      <c r="C35" s="1"/>
      <c r="D35" s="1"/>
      <c r="E35" s="1"/>
      <c r="F35" s="2">
        <f>Таблица3[[#This Row],[Углеводы]]/10</f>
        <v>0</v>
      </c>
      <c r="H35">
        <v>10</v>
      </c>
      <c r="I35" s="16"/>
      <c r="J35" s="7">
        <f>Таблица3[[#This Row],[Белки]]*Таблица3[[#This Row],[Порция]]/100</f>
        <v>0</v>
      </c>
      <c r="K35" s="9">
        <f>Таблица3[[#This Row],[Жиры]]*Таблица3[[#This Row],[Порция]]/100</f>
        <v>0</v>
      </c>
      <c r="L35" s="10">
        <f>Таблица3[[#This Row],[Углеводы]]*Таблица3[[#This Row],[Порция]]/100</f>
        <v>0</v>
      </c>
      <c r="M35" s="2">
        <f>Таблица3[[#This Row],[ХЕ]]*Таблица3[[#This Row],[Порция]]/100</f>
        <v>0</v>
      </c>
      <c r="N35" s="11">
        <f>Таблица3[[#This Row],[Ккалории]]*Таблица3[[#This Row],[Порция]]/100</f>
        <v>0</v>
      </c>
      <c r="O35" s="1">
        <f>Таблица3[[#This Row],[Холестерин]]*Таблица3[[#This Row],[Порция]]/100</f>
        <v>0</v>
      </c>
    </row>
    <row r="36" spans="1:15" x14ac:dyDescent="0.3">
      <c r="A36" s="1"/>
      <c r="B36" s="1" t="s">
        <v>50</v>
      </c>
      <c r="C36" s="1"/>
      <c r="D36" s="1"/>
      <c r="E36" s="1"/>
      <c r="F36" s="2">
        <f>Таблица3[[#This Row],[Углеводы]]/10</f>
        <v>0</v>
      </c>
      <c r="H36">
        <v>17</v>
      </c>
      <c r="I36" s="16"/>
      <c r="J36" s="7">
        <f>Таблица3[[#This Row],[Белки]]*Таблица3[[#This Row],[Порция]]/100</f>
        <v>0</v>
      </c>
      <c r="K36" s="9">
        <f>Таблица3[[#This Row],[Жиры]]*Таблица3[[#This Row],[Порция]]/100</f>
        <v>0</v>
      </c>
      <c r="L36" s="10">
        <f>Таблица3[[#This Row],[Углеводы]]*Таблица3[[#This Row],[Порция]]/100</f>
        <v>0</v>
      </c>
      <c r="M36" s="2">
        <f>Таблица3[[#This Row],[ХЕ]]*Таблица3[[#This Row],[Порция]]/100</f>
        <v>0</v>
      </c>
      <c r="N36" s="11">
        <f>Таблица3[[#This Row],[Ккалории]]*Таблица3[[#This Row],[Порция]]/100</f>
        <v>0</v>
      </c>
      <c r="O36" s="1">
        <f>Таблица3[[#This Row],[Холестерин]]*Таблица3[[#This Row],[Порция]]/100</f>
        <v>0</v>
      </c>
    </row>
    <row r="37" spans="1:15" x14ac:dyDescent="0.3">
      <c r="A37" s="1" t="s">
        <v>42</v>
      </c>
      <c r="B37" s="1" t="s">
        <v>52</v>
      </c>
      <c r="C37" s="1"/>
      <c r="D37" s="1"/>
      <c r="E37" s="1"/>
      <c r="F37" s="2">
        <f>Таблица3[[#This Row],[Углеводы]]/10</f>
        <v>0</v>
      </c>
      <c r="H37">
        <v>60</v>
      </c>
      <c r="I37" s="16"/>
      <c r="J37" s="7">
        <f>Таблица3[[#This Row],[Белки]]*Таблица3[[#This Row],[Порция]]/100</f>
        <v>0</v>
      </c>
      <c r="K37" s="9">
        <f>Таблица3[[#This Row],[Жиры]]*Таблица3[[#This Row],[Порция]]/100</f>
        <v>0</v>
      </c>
      <c r="L37" s="10">
        <f>Таблица3[[#This Row],[Углеводы]]*Таблица3[[#This Row],[Порция]]/100</f>
        <v>0</v>
      </c>
      <c r="M37" s="2">
        <f>Таблица3[[#This Row],[ХЕ]]*Таблица3[[#This Row],[Порция]]/100</f>
        <v>0</v>
      </c>
      <c r="N37" s="11">
        <f>Таблица3[[#This Row],[Ккалории]]*Таблица3[[#This Row],[Порция]]/100</f>
        <v>0</v>
      </c>
      <c r="O37" s="1">
        <f>Таблица3[[#This Row],[Холестерин]]*Таблица3[[#This Row],[Порция]]/100</f>
        <v>0</v>
      </c>
    </row>
    <row r="38" spans="1:15" x14ac:dyDescent="0.3">
      <c r="A38" s="1"/>
      <c r="B38" s="1" t="s">
        <v>54</v>
      </c>
      <c r="C38" s="1">
        <v>100</v>
      </c>
      <c r="D38" s="1"/>
      <c r="E38" s="1"/>
      <c r="F38" s="2">
        <f>Таблица3[[#This Row],[Углеводы]]/10</f>
        <v>0</v>
      </c>
      <c r="I38" s="16">
        <v>68</v>
      </c>
      <c r="J38" s="7">
        <f>Таблица3[[#This Row],[Белки]]*Таблица3[[#This Row],[Порция]]/100</f>
        <v>68</v>
      </c>
      <c r="K38" s="9">
        <f>Таблица3[[#This Row],[Жиры]]*Таблица3[[#This Row],[Порция]]/100</f>
        <v>0</v>
      </c>
      <c r="L38" s="10">
        <f>Таблица3[[#This Row],[Углеводы]]*Таблица3[[#This Row],[Порция]]/100</f>
        <v>0</v>
      </c>
      <c r="M38" s="2">
        <f>Таблица3[[#This Row],[ХЕ]]*Таблица3[[#This Row],[Порция]]/100</f>
        <v>0</v>
      </c>
      <c r="N38" s="11">
        <f>Таблица3[[#This Row],[Ккалории]]*Таблица3[[#This Row],[Порция]]/100</f>
        <v>0</v>
      </c>
      <c r="O38" s="1">
        <f>Таблица3[[#This Row],[Холестерин]]*Таблица3[[#This Row],[Порция]]/100</f>
        <v>0</v>
      </c>
    </row>
    <row r="39" spans="1:15" x14ac:dyDescent="0.3">
      <c r="A39" s="1"/>
      <c r="B39" s="1"/>
      <c r="C39" s="1"/>
      <c r="D39" s="1"/>
      <c r="E39" s="1"/>
      <c r="F39" s="2">
        <f>Таблица3[[#This Row],[Углеводы]]/10</f>
        <v>0</v>
      </c>
      <c r="I39" s="16"/>
      <c r="J39" s="7">
        <f>Таблица3[[#This Row],[Белки]]*Таблица3[[#This Row],[Порция]]/100</f>
        <v>0</v>
      </c>
      <c r="K39" s="9">
        <f>Таблица3[[#This Row],[Жиры]]*Таблица3[[#This Row],[Порция]]/100</f>
        <v>0</v>
      </c>
      <c r="L39" s="10">
        <f>Таблица3[[#This Row],[Углеводы]]*Таблица3[[#This Row],[Порция]]/100</f>
        <v>0</v>
      </c>
      <c r="M39" s="2">
        <f>Таблица3[[#This Row],[ХЕ]]*Таблица3[[#This Row],[Порция]]/100</f>
        <v>0</v>
      </c>
      <c r="N39" s="11">
        <f>Таблица3[[#This Row],[Ккалории]]*Таблица3[[#This Row],[Порция]]/100</f>
        <v>0</v>
      </c>
      <c r="O39" s="1">
        <f>Таблица3[[#This Row],[Холестерин]]*Таблица3[[#This Row],[Порция]]/100</f>
        <v>0</v>
      </c>
    </row>
    <row r="40" spans="1:15" x14ac:dyDescent="0.3">
      <c r="A40" s="1"/>
      <c r="B40" s="1"/>
      <c r="C40" s="1"/>
      <c r="D40" s="1"/>
      <c r="E40" s="1"/>
      <c r="F40" s="2">
        <f>Таблица3[[#This Row],[Углеводы]]/10</f>
        <v>0</v>
      </c>
      <c r="I40" s="16"/>
      <c r="J40" s="7">
        <f>Таблица3[[#This Row],[Белки]]*Таблица3[[#This Row],[Порция]]/100</f>
        <v>0</v>
      </c>
      <c r="K40" s="9">
        <f>Таблица3[[#This Row],[Жиры]]*Таблица3[[#This Row],[Порция]]/100</f>
        <v>0</v>
      </c>
      <c r="L40" s="10">
        <f>Таблица3[[#This Row],[Углеводы]]*Таблица3[[#This Row],[Порция]]/100</f>
        <v>0</v>
      </c>
      <c r="M40" s="2">
        <f>Таблица3[[#This Row],[ХЕ]]*Таблица3[[#This Row],[Порция]]/100</f>
        <v>0</v>
      </c>
      <c r="N40" s="11">
        <f>Таблица3[[#This Row],[Ккалории]]*Таблица3[[#This Row],[Порция]]/100</f>
        <v>0</v>
      </c>
      <c r="O40" s="1">
        <f>Таблица3[[#This Row],[Холестерин]]*Таблица3[[#This Row],[Порция]]/100</f>
        <v>0</v>
      </c>
    </row>
    <row r="41" spans="1:15" x14ac:dyDescent="0.3">
      <c r="A41" s="1"/>
      <c r="B41" s="1"/>
      <c r="C41" s="1"/>
      <c r="D41" s="1"/>
      <c r="E41" s="1"/>
      <c r="F41" s="2">
        <f>Таблица3[[#This Row],[Углеводы]]/10</f>
        <v>0</v>
      </c>
      <c r="I41" s="16"/>
      <c r="J41" s="7">
        <f>Таблица3[[#This Row],[Белки]]*Таблица3[[#This Row],[Порция]]/100</f>
        <v>0</v>
      </c>
      <c r="K41" s="9">
        <f>Таблица3[[#This Row],[Жиры]]*Таблица3[[#This Row],[Порция]]/100</f>
        <v>0</v>
      </c>
      <c r="L41" s="10">
        <f>Таблица3[[#This Row],[Углеводы]]*Таблица3[[#This Row],[Порция]]/100</f>
        <v>0</v>
      </c>
      <c r="M41" s="2">
        <f>Таблица3[[#This Row],[ХЕ]]*Таблица3[[#This Row],[Порция]]/100</f>
        <v>0</v>
      </c>
      <c r="N41" s="11">
        <f>Таблица3[[#This Row],[Ккалории]]*Таблица3[[#This Row],[Порция]]/100</f>
        <v>0</v>
      </c>
      <c r="O41" s="1">
        <f>Таблица3[[#This Row],[Холестерин]]*Таблица3[[#This Row],[Порция]]/100</f>
        <v>0</v>
      </c>
    </row>
    <row r="42" spans="1:15" x14ac:dyDescent="0.3">
      <c r="A42" s="1"/>
      <c r="B42" s="1"/>
      <c r="C42" s="1"/>
      <c r="D42" s="1"/>
      <c r="E42" s="1"/>
      <c r="F42" s="2">
        <f>Таблица3[[#This Row],[Углеводы]]/10</f>
        <v>0</v>
      </c>
      <c r="I42" s="16"/>
      <c r="J42" s="7">
        <f>Таблица3[[#This Row],[Белки]]*Таблица3[[#This Row],[Порция]]/100</f>
        <v>0</v>
      </c>
      <c r="K42" s="9">
        <f>Таблица3[[#This Row],[Жиры]]*Таблица3[[#This Row],[Порция]]/100</f>
        <v>0</v>
      </c>
      <c r="L42" s="10">
        <f>Таблица3[[#This Row],[Углеводы]]*Таблица3[[#This Row],[Порция]]/100</f>
        <v>0</v>
      </c>
      <c r="M42" s="2">
        <f>Таблица3[[#This Row],[ХЕ]]*Таблица3[[#This Row],[Порция]]/100</f>
        <v>0</v>
      </c>
      <c r="N42" s="11">
        <f>Таблица3[[#This Row],[Ккалории]]*Таблица3[[#This Row],[Порция]]/100</f>
        <v>0</v>
      </c>
      <c r="O42" s="1">
        <f>Таблица3[[#This Row],[Холестерин]]*Таблица3[[#This Row],[Порция]]/100</f>
        <v>0</v>
      </c>
    </row>
    <row r="43" spans="1:15" x14ac:dyDescent="0.3">
      <c r="A43" s="1"/>
      <c r="B43" s="1"/>
      <c r="C43" s="1"/>
      <c r="D43" s="1"/>
      <c r="E43" s="1"/>
      <c r="F43" s="2">
        <f>Таблица3[[#This Row],[Углеводы]]/10</f>
        <v>0</v>
      </c>
      <c r="I43" s="16"/>
      <c r="J43" s="7">
        <f>Таблица3[[#This Row],[Белки]]*Таблица3[[#This Row],[Порция]]/100</f>
        <v>0</v>
      </c>
      <c r="K43" s="9">
        <f>Таблица3[[#This Row],[Жиры]]*Таблица3[[#This Row],[Порция]]/100</f>
        <v>0</v>
      </c>
      <c r="L43" s="10">
        <f>Таблица3[[#This Row],[Углеводы]]*Таблица3[[#This Row],[Порция]]/100</f>
        <v>0</v>
      </c>
      <c r="M43" s="2">
        <f>Таблица3[[#This Row],[ХЕ]]*Таблица3[[#This Row],[Порция]]/100</f>
        <v>0</v>
      </c>
      <c r="N43" s="11">
        <f>Таблица3[[#This Row],[Ккалории]]*Таблица3[[#This Row],[Порция]]/100</f>
        <v>0</v>
      </c>
      <c r="O43" s="1">
        <f>Таблица3[[#This Row],[Холестерин]]*Таблица3[[#This Row],[Порция]]/100</f>
        <v>0</v>
      </c>
    </row>
    <row r="44" spans="1:15" x14ac:dyDescent="0.3">
      <c r="A44" s="1" t="s">
        <v>42</v>
      </c>
      <c r="B44" s="1" t="s">
        <v>35</v>
      </c>
      <c r="C44" s="1">
        <v>0.9</v>
      </c>
      <c r="D44" s="1">
        <v>74.8</v>
      </c>
      <c r="E44" s="1">
        <v>1.9</v>
      </c>
      <c r="F44" s="2">
        <f>Таблица3[[#This Row],[Углеводы]]/10</f>
        <v>0.19</v>
      </c>
      <c r="G44">
        <v>672.5</v>
      </c>
      <c r="H44">
        <v>180</v>
      </c>
      <c r="I44" s="16">
        <v>10</v>
      </c>
      <c r="J44" s="7">
        <f>Таблица3[[#This Row],[Белки]]*Таблица3[[#This Row],[Порция]]/100</f>
        <v>0.09</v>
      </c>
      <c r="K44" s="9">
        <f>Таблица3[[#This Row],[Жиры]]*Таблица3[[#This Row],[Порция]]/100</f>
        <v>7.48</v>
      </c>
      <c r="L44" s="10">
        <f>Таблица3[[#This Row],[Углеводы]]*Таблица3[[#This Row],[Порция]]/100</f>
        <v>0.19</v>
      </c>
      <c r="M44" s="2">
        <f>Таблица3[[#This Row],[ХЕ]]*Таблица3[[#This Row],[Порция]]/100</f>
        <v>1.9E-2</v>
      </c>
      <c r="N44" s="11">
        <f>Таблица3[[#This Row],[Ккалории]]*Таблица3[[#This Row],[Порция]]/100</f>
        <v>67.25</v>
      </c>
      <c r="O44" s="1">
        <f>Таблица3[[#This Row],[Холестерин]]*Таблица3[[#This Row],[Порция]]/100</f>
        <v>18</v>
      </c>
    </row>
    <row r="45" spans="1:15" x14ac:dyDescent="0.3">
      <c r="A45" s="1"/>
      <c r="B45" s="1"/>
      <c r="C45" s="1"/>
      <c r="D45" s="1"/>
      <c r="E45" s="1"/>
      <c r="F45" s="2"/>
      <c r="I45" s="15" t="s">
        <v>32</v>
      </c>
      <c r="J45" s="7">
        <f>SUM(J4:J44)</f>
        <v>195.10490000000001</v>
      </c>
      <c r="K45" s="12">
        <f>SUM(K4:K44)</f>
        <v>81.959900000000005</v>
      </c>
      <c r="L45" s="13">
        <f>SUM(L4:L44)</f>
        <v>306.74860000000001</v>
      </c>
      <c r="M45" s="2">
        <f>SUM(M4:M44)</f>
        <v>30.674859999999999</v>
      </c>
      <c r="N45" s="14">
        <f>SUM(N4:N44)</f>
        <v>2466.8555000000006</v>
      </c>
      <c r="O45">
        <f>SUM(O4:O44)</f>
        <v>438</v>
      </c>
    </row>
  </sheetData>
  <pageMargins left="0.7" right="0.7" top="0.75" bottom="0.75" header="0.3" footer="0.3"/>
  <pageSetup paperSize="9" fitToHeight="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T29" sqref="T29"/>
    </sheetView>
  </sheetViews>
  <sheetFormatPr defaultRowHeight="14.4" x14ac:dyDescent="0.3"/>
  <cols>
    <col min="1" max="1" width="4.33203125" customWidth="1"/>
    <col min="2" max="2" width="17.33203125" customWidth="1"/>
    <col min="15" max="15" width="17.5546875" customWidth="1"/>
  </cols>
  <sheetData>
    <row r="1" spans="1:27" ht="15.6" x14ac:dyDescent="0.3">
      <c r="B1" s="4" t="s">
        <v>33</v>
      </c>
      <c r="C1" s="4"/>
      <c r="D1" s="4"/>
      <c r="E1" s="4"/>
      <c r="P1" s="4"/>
      <c r="Q1" s="4"/>
      <c r="R1" s="4"/>
      <c r="S1" s="4"/>
    </row>
    <row r="3" spans="1:27" x14ac:dyDescent="0.3">
      <c r="A3" s="1" t="s">
        <v>0</v>
      </c>
      <c r="B3" s="1" t="s">
        <v>5</v>
      </c>
      <c r="C3" s="1" t="s">
        <v>6</v>
      </c>
      <c r="D3" s="1" t="s">
        <v>4</v>
      </c>
      <c r="E3" s="1" t="s">
        <v>1</v>
      </c>
      <c r="F3" s="1" t="s">
        <v>2</v>
      </c>
      <c r="G3" t="s">
        <v>3</v>
      </c>
      <c r="H3" s="1" t="s">
        <v>8</v>
      </c>
      <c r="I3" s="8" t="s">
        <v>34</v>
      </c>
      <c r="J3" s="9" t="s">
        <v>28</v>
      </c>
      <c r="K3" s="10" t="s">
        <v>29</v>
      </c>
      <c r="L3" s="1" t="s">
        <v>30</v>
      </c>
      <c r="M3" s="11" t="s">
        <v>31</v>
      </c>
      <c r="O3" s="1"/>
      <c r="P3" s="1"/>
      <c r="Q3" s="1"/>
      <c r="R3" s="1"/>
      <c r="S3" s="1"/>
      <c r="T3" s="1"/>
      <c r="V3" s="1"/>
      <c r="W3" s="8"/>
      <c r="X3" s="9"/>
      <c r="Y3" s="10"/>
      <c r="Z3" s="1"/>
      <c r="AA3" s="11"/>
    </row>
    <row r="4" spans="1:27" x14ac:dyDescent="0.3">
      <c r="A4" s="1"/>
      <c r="B4" s="1" t="s">
        <v>7</v>
      </c>
      <c r="C4" s="1">
        <v>83.34</v>
      </c>
      <c r="D4" s="1">
        <v>6.66</v>
      </c>
      <c r="E4" s="1">
        <v>3.3</v>
      </c>
      <c r="F4" s="1">
        <f>Таблица32[[#This Row],[Углеводы]]/10</f>
        <v>0.32999999999999996</v>
      </c>
      <c r="G4">
        <v>400</v>
      </c>
      <c r="H4" s="16">
        <v>30</v>
      </c>
      <c r="I4" s="6">
        <f>Таблица32[[#This Row],[Белки]]*Таблица32[[#This Row],[Порция]]/100</f>
        <v>25.002000000000002</v>
      </c>
      <c r="J4" s="9">
        <f>Таблица32[[#This Row],[Жиры]]*Таблица32[[#This Row],[Порция]]/100</f>
        <v>1.9980000000000002</v>
      </c>
      <c r="K4" s="10">
        <f>Таблица32[[#This Row],[Углеводы]]*Таблица32[[#This Row],[Порция]]/100</f>
        <v>0.99</v>
      </c>
      <c r="L4" s="1">
        <f>Таблица32[[#This Row],[ХЕ]]*Таблица32[[#This Row],[Порция]]/100</f>
        <v>9.8999999999999991E-2</v>
      </c>
      <c r="M4" s="11">
        <f>Таблица32[[#This Row],[Ккалории]]*Таблица32[[#This Row],[Порция]]/100</f>
        <v>120</v>
      </c>
      <c r="O4" s="1"/>
      <c r="P4" s="1"/>
      <c r="Q4" s="1"/>
      <c r="R4" s="1"/>
      <c r="S4" s="1"/>
      <c r="T4" s="1"/>
      <c r="V4" s="16"/>
      <c r="W4" s="5"/>
      <c r="X4" s="9"/>
      <c r="Y4" s="10"/>
      <c r="Z4" s="1"/>
      <c r="AA4" s="11"/>
    </row>
    <row r="5" spans="1:27" x14ac:dyDescent="0.3">
      <c r="A5" s="1"/>
      <c r="B5" s="1" t="s">
        <v>9</v>
      </c>
      <c r="C5" s="1">
        <v>12.7</v>
      </c>
      <c r="D5" s="1">
        <v>11.4</v>
      </c>
      <c r="E5" s="1">
        <v>0.9</v>
      </c>
      <c r="F5" s="1">
        <f>Таблица32[[#This Row],[Углеводы]]/10</f>
        <v>0.09</v>
      </c>
      <c r="G5">
        <v>157</v>
      </c>
      <c r="H5" s="16">
        <v>120</v>
      </c>
      <c r="I5" s="5">
        <f>Таблица32[[#This Row],[Белки]]*Таблица32[[#This Row],[Порция]]/100</f>
        <v>15.24</v>
      </c>
      <c r="J5" s="9">
        <f>Таблица32[[#This Row],[Жиры]]*Таблица32[[#This Row],[Порция]]/100</f>
        <v>13.68</v>
      </c>
      <c r="K5" s="10">
        <f>Таблица32[[#This Row],[Углеводы]]*Таблица32[[#This Row],[Порция]]/100</f>
        <v>1.08</v>
      </c>
      <c r="L5" s="1">
        <f>Таблица32[[#This Row],[ХЕ]]*Таблица32[[#This Row],[Порция]]/100</f>
        <v>0.10799999999999998</v>
      </c>
      <c r="M5" s="11">
        <f>Таблица32[[#This Row],[Ккалории]]*Таблица32[[#This Row],[Порция]]/100</f>
        <v>188.4</v>
      </c>
      <c r="O5" s="1"/>
      <c r="P5" s="1"/>
      <c r="Q5" s="1"/>
      <c r="R5" s="1"/>
      <c r="S5" s="1"/>
      <c r="T5" s="2"/>
      <c r="V5" s="16"/>
      <c r="W5" s="7"/>
      <c r="X5" s="9"/>
      <c r="Y5" s="10"/>
      <c r="Z5" s="2"/>
      <c r="AA5" s="11"/>
    </row>
    <row r="6" spans="1:27" x14ac:dyDescent="0.3">
      <c r="A6" s="1"/>
      <c r="B6" s="1" t="s">
        <v>10</v>
      </c>
      <c r="C6" s="1">
        <v>3</v>
      </c>
      <c r="D6" s="1">
        <v>1.3</v>
      </c>
      <c r="E6" s="1">
        <v>4.9000000000000004</v>
      </c>
      <c r="F6" s="1">
        <f>Таблица32[[#This Row],[Углеводы]]/10</f>
        <v>0.49000000000000005</v>
      </c>
      <c r="G6">
        <v>42.7</v>
      </c>
      <c r="H6" s="16">
        <v>500</v>
      </c>
      <c r="I6" s="7">
        <f>Таблица32[[#This Row],[Белки]]*Таблица32[[#This Row],[Порция]]/100</f>
        <v>15</v>
      </c>
      <c r="J6" s="9">
        <f>Таблица32[[#This Row],[Жиры]]*Таблица32[[#This Row],[Порция]]/100</f>
        <v>6.5</v>
      </c>
      <c r="K6" s="10">
        <f>Таблица32[[#This Row],[Углеводы]]*Таблица32[[#This Row],[Порция]]/100</f>
        <v>24.5</v>
      </c>
      <c r="L6" s="1">
        <f>Таблица32[[#This Row],[ХЕ]]*Таблица32[[#This Row],[Порция]]/100</f>
        <v>2.4500000000000002</v>
      </c>
      <c r="M6" s="11">
        <f>Таблица32[[#This Row],[Ккалории]]*Таблица32[[#This Row],[Порция]]/100</f>
        <v>213.5</v>
      </c>
      <c r="O6" s="1"/>
      <c r="P6" s="1"/>
      <c r="Q6" s="1"/>
      <c r="R6" s="1"/>
      <c r="S6" s="1"/>
      <c r="T6" s="2"/>
      <c r="V6" s="16"/>
      <c r="W6" s="7"/>
      <c r="X6" s="9"/>
      <c r="Y6" s="10"/>
      <c r="Z6" s="1"/>
      <c r="AA6" s="11"/>
    </row>
    <row r="7" spans="1:27" x14ac:dyDescent="0.3">
      <c r="A7" s="1"/>
      <c r="B7" s="1" t="s">
        <v>11</v>
      </c>
      <c r="C7" s="1">
        <v>2</v>
      </c>
      <c r="D7" s="1">
        <v>2.6</v>
      </c>
      <c r="E7" s="1">
        <v>4.7</v>
      </c>
      <c r="F7" s="1">
        <f>Таблица32[[#This Row],[Углеводы]]/10</f>
        <v>0.47000000000000003</v>
      </c>
      <c r="G7">
        <v>53</v>
      </c>
      <c r="H7" s="16">
        <v>250</v>
      </c>
      <c r="I7" s="7">
        <f>Таблица32[[#This Row],[Белки]]*Таблица32[[#This Row],[Порция]]/100</f>
        <v>5</v>
      </c>
      <c r="J7" s="9">
        <f>Таблица32[[#This Row],[Жиры]]*Таблица32[[#This Row],[Порция]]/100</f>
        <v>6.5</v>
      </c>
      <c r="K7" s="10">
        <f>Таблица32[[#This Row],[Углеводы]]*Таблица32[[#This Row],[Порция]]/100</f>
        <v>11.75</v>
      </c>
      <c r="L7" s="1">
        <f>Таблица32[[#This Row],[ХЕ]]*Таблица32[[#This Row],[Порция]]/100</f>
        <v>1.175</v>
      </c>
      <c r="M7" s="11">
        <f>Таблица32[[#This Row],[Ккалории]]*Таблица32[[#This Row],[Порция]]/100</f>
        <v>132.5</v>
      </c>
      <c r="O7" s="1"/>
      <c r="P7" s="1"/>
      <c r="Q7" s="1"/>
      <c r="R7" s="1"/>
      <c r="S7" s="1"/>
      <c r="T7" s="2"/>
      <c r="V7" s="16"/>
      <c r="W7" s="7"/>
      <c r="X7" s="9"/>
      <c r="Y7" s="10"/>
      <c r="Z7" s="1"/>
      <c r="AA7" s="11"/>
    </row>
    <row r="8" spans="1:27" x14ac:dyDescent="0.3">
      <c r="A8" s="1"/>
      <c r="B8" s="1" t="s">
        <v>12</v>
      </c>
      <c r="C8" s="1">
        <v>21</v>
      </c>
      <c r="D8" s="1">
        <v>6.6</v>
      </c>
      <c r="E8" s="1">
        <v>0.1</v>
      </c>
      <c r="F8" s="1">
        <f>Таблица32[[#This Row],[Углеводы]]/10</f>
        <v>0.01</v>
      </c>
      <c r="G8">
        <v>144.69999999999999</v>
      </c>
      <c r="H8" s="16"/>
      <c r="I8" s="7">
        <f>Таблица32[[#This Row],[Белки]]*Таблица32[[#This Row],[Порция]]/100</f>
        <v>0</v>
      </c>
      <c r="J8" s="9">
        <f>Таблица32[[#This Row],[Жиры]]*Таблица32[[#This Row],[Порция]]/100</f>
        <v>0</v>
      </c>
      <c r="K8" s="10">
        <f>Таблица32[[#This Row],[Углеводы]]*Таблица32[[#This Row],[Порция]]/100</f>
        <v>0</v>
      </c>
      <c r="L8" s="1">
        <f>Таблица32[[#This Row],[ХЕ]]*Таблица32[[#This Row],[Порция]]/100</f>
        <v>0</v>
      </c>
      <c r="M8" s="11">
        <f>Таблица32[[#This Row],[Ккалории]]*Таблица32[[#This Row],[Порция]]/100</f>
        <v>0</v>
      </c>
      <c r="O8" s="1"/>
      <c r="P8" s="1"/>
      <c r="Q8" s="1"/>
      <c r="R8" s="1"/>
      <c r="S8" s="1"/>
      <c r="T8" s="2"/>
      <c r="V8" s="16"/>
      <c r="W8" s="7"/>
      <c r="X8" s="9"/>
      <c r="Y8" s="10"/>
      <c r="Z8" s="1"/>
      <c r="AA8" s="11"/>
    </row>
    <row r="9" spans="1:27" x14ac:dyDescent="0.3">
      <c r="A9" s="1"/>
      <c r="B9" s="1" t="s">
        <v>13</v>
      </c>
      <c r="C9" s="1">
        <v>20.8</v>
      </c>
      <c r="D9" s="1">
        <v>10.6</v>
      </c>
      <c r="E9" s="1">
        <v>0.1</v>
      </c>
      <c r="F9" s="1">
        <f>Таблица32[[#This Row],[Углеводы]]/10</f>
        <v>0.01</v>
      </c>
      <c r="G9">
        <v>167.1</v>
      </c>
      <c r="H9" s="16"/>
      <c r="I9" s="7">
        <f>Таблица32[[#This Row],[Белки]]*Таблица32[[#This Row],[Порция]]/100</f>
        <v>0</v>
      </c>
      <c r="J9" s="9">
        <f>Таблица32[[#This Row],[Жиры]]*Таблица32[[#This Row],[Порция]]/100</f>
        <v>0</v>
      </c>
      <c r="K9" s="10">
        <f>Таблица32[[#This Row],[Углеводы]]*Таблица32[[#This Row],[Порция]]/100</f>
        <v>0</v>
      </c>
      <c r="L9" s="1">
        <f>Таблица32[[#This Row],[ХЕ]]*Таблица32[[#This Row],[Порция]]/100</f>
        <v>0</v>
      </c>
      <c r="M9" s="11">
        <f>Таблица32[[#This Row],[Ккалории]]*Таблица32[[#This Row],[Порция]]/100</f>
        <v>0</v>
      </c>
      <c r="O9" s="1"/>
      <c r="P9" s="1"/>
      <c r="Q9" s="1"/>
      <c r="R9" s="1"/>
      <c r="S9" s="1"/>
      <c r="T9" s="1"/>
      <c r="V9" s="16"/>
      <c r="W9" s="6"/>
      <c r="X9" s="9"/>
      <c r="Y9" s="10"/>
      <c r="Z9" s="1"/>
      <c r="AA9" s="11"/>
    </row>
    <row r="10" spans="1:27" x14ac:dyDescent="0.3">
      <c r="A10" s="1"/>
      <c r="B10" s="1" t="s">
        <v>14</v>
      </c>
      <c r="C10" s="1">
        <v>18.899999999999999</v>
      </c>
      <c r="D10" s="1">
        <v>8.6</v>
      </c>
      <c r="E10" s="1">
        <v>0.1</v>
      </c>
      <c r="F10" s="1">
        <f>Таблица32[[#This Row],[Углеводы]]/10</f>
        <v>0.01</v>
      </c>
      <c r="G10">
        <v>179.8</v>
      </c>
      <c r="H10" s="16"/>
      <c r="I10" s="7">
        <f>Таблица32[[#This Row],[Белки]]*Таблица32[[#This Row],[Порция]]/100</f>
        <v>0</v>
      </c>
      <c r="J10" s="9">
        <f>Таблица32[[#This Row],[Жиры]]*Таблица32[[#This Row],[Порция]]/100</f>
        <v>0</v>
      </c>
      <c r="K10" s="10">
        <f>Таблица32[[#This Row],[Углеводы]]*Таблица32[[#This Row],[Порция]]/100</f>
        <v>0</v>
      </c>
      <c r="L10" s="1">
        <f>Таблица32[[#This Row],[ХЕ]]*Таблица32[[#This Row],[Порция]]/100</f>
        <v>0</v>
      </c>
      <c r="M10" s="11">
        <f>Таблица32[[#This Row],[Ккалории]]*Таблица32[[#This Row],[Порция]]/100</f>
        <v>0</v>
      </c>
      <c r="O10" s="1"/>
      <c r="P10" s="1"/>
      <c r="Q10" s="1"/>
      <c r="R10" s="1"/>
      <c r="S10" s="1"/>
      <c r="T10" s="1"/>
      <c r="V10" s="16"/>
      <c r="W10" s="7"/>
      <c r="X10" s="9"/>
      <c r="Y10" s="10"/>
      <c r="Z10" s="1"/>
      <c r="AA10" s="11"/>
    </row>
    <row r="11" spans="1:27" x14ac:dyDescent="0.3">
      <c r="A11" s="1"/>
      <c r="B11" s="1" t="s">
        <v>17</v>
      </c>
      <c r="C11" s="1">
        <v>17</v>
      </c>
      <c r="D11" s="1">
        <v>1</v>
      </c>
      <c r="E11" s="1">
        <v>1.5</v>
      </c>
      <c r="F11" s="1">
        <f>Таблица32[[#This Row],[Углеводы]]/10</f>
        <v>0.15</v>
      </c>
      <c r="G11">
        <v>80</v>
      </c>
      <c r="H11" s="16"/>
      <c r="I11" s="7">
        <f>Таблица32[[#This Row],[Белки]]*Таблица32[[#This Row],[Порция]]/100</f>
        <v>0</v>
      </c>
      <c r="J11" s="9">
        <f>Таблица32[[#This Row],[Жиры]]*Таблица32[[#This Row],[Порция]]/100</f>
        <v>0</v>
      </c>
      <c r="K11" s="10">
        <f>Таблица32[[#This Row],[Углеводы]]*Таблица32[[#This Row],[Порция]]/100</f>
        <v>0</v>
      </c>
      <c r="L11" s="1">
        <f>Таблица32[[#This Row],[ХЕ]]*Таблица32[[#This Row],[Порция]]/100</f>
        <v>0</v>
      </c>
      <c r="M11" s="11">
        <f>Таблица32[[#This Row],[Ккалории]]*Таблица32[[#This Row],[Порция]]/100</f>
        <v>0</v>
      </c>
      <c r="O11" s="1"/>
      <c r="P11" s="1"/>
      <c r="Q11" s="1"/>
      <c r="R11" s="1"/>
      <c r="S11" s="1"/>
      <c r="T11" s="1"/>
      <c r="V11" s="16"/>
      <c r="W11" s="5"/>
      <c r="X11" s="9"/>
      <c r="Y11" s="10"/>
      <c r="Z11" s="1"/>
      <c r="AA11" s="11"/>
    </row>
    <row r="12" spans="1:27" x14ac:dyDescent="0.3">
      <c r="A12" s="1"/>
      <c r="B12" s="1" t="s">
        <v>15</v>
      </c>
      <c r="C12" s="1">
        <v>23</v>
      </c>
      <c r="D12" s="1">
        <v>27.2</v>
      </c>
      <c r="E12" s="1">
        <v>0.6</v>
      </c>
      <c r="F12" s="1">
        <f>Таблица32[[#This Row],[Углеводы]]/10</f>
        <v>0.06</v>
      </c>
      <c r="G12">
        <v>370.7</v>
      </c>
      <c r="H12" s="16"/>
      <c r="I12" s="7">
        <f>Таблица32[[#This Row],[Белки]]*Таблица32[[#This Row],[Порция]]/100</f>
        <v>0</v>
      </c>
      <c r="J12" s="9">
        <f>Таблица32[[#This Row],[Жиры]]*Таблица32[[#This Row],[Порция]]/100</f>
        <v>0</v>
      </c>
      <c r="K12" s="10">
        <f>Таблица32[[#This Row],[Углеводы]]*Таблица32[[#This Row],[Порция]]/100</f>
        <v>0</v>
      </c>
      <c r="L12" s="1">
        <f>Таблица32[[#This Row],[ХЕ]]*Таблица32[[#This Row],[Порция]]/100</f>
        <v>0</v>
      </c>
      <c r="M12" s="11">
        <f>Таблица32[[#This Row],[Ккалории]]*Таблица32[[#This Row],[Порция]]/100</f>
        <v>0</v>
      </c>
      <c r="O12" s="1"/>
      <c r="P12" s="1"/>
      <c r="Q12" s="1"/>
      <c r="R12" s="1"/>
      <c r="S12" s="1"/>
      <c r="T12" s="2"/>
      <c r="V12" s="16"/>
      <c r="W12" s="7"/>
      <c r="X12" s="9"/>
      <c r="Y12" s="10"/>
      <c r="Z12" s="1"/>
      <c r="AA12" s="11"/>
    </row>
    <row r="13" spans="1:27" x14ac:dyDescent="0.3">
      <c r="A13" s="1"/>
      <c r="B13" s="1" t="s">
        <v>16</v>
      </c>
      <c r="C13" s="1">
        <v>17.399999999999999</v>
      </c>
      <c r="D13" s="1">
        <v>10</v>
      </c>
      <c r="E13" s="1"/>
      <c r="F13" s="2">
        <f>Таблица32[[#This Row],[Углеводы]]/10</f>
        <v>0</v>
      </c>
      <c r="G13">
        <v>163</v>
      </c>
      <c r="H13" s="16">
        <v>125</v>
      </c>
      <c r="I13" s="7">
        <f>Таблица32[[#This Row],[Белки]]*Таблица32[[#This Row],[Порция]]/100</f>
        <v>21.75</v>
      </c>
      <c r="J13" s="9">
        <f>Таблица32[[#This Row],[Жиры]]*Таблица32[[#This Row],[Порция]]/100</f>
        <v>12.5</v>
      </c>
      <c r="K13" s="10">
        <f>Таблица32[[#This Row],[Углеводы]]*Таблица32[[#This Row],[Порция]]/100</f>
        <v>0</v>
      </c>
      <c r="L13" s="1">
        <f>Таблица32[[#This Row],[ХЕ]]*Таблица32[[#This Row],[Порция]]/100</f>
        <v>0</v>
      </c>
      <c r="M13" s="11">
        <f>Таблица32[[#This Row],[Ккалории]]*Таблица32[[#This Row],[Порция]]/100</f>
        <v>203.75</v>
      </c>
      <c r="O13" s="1"/>
      <c r="P13" s="1"/>
      <c r="Q13" s="1"/>
      <c r="R13" s="1"/>
      <c r="S13" s="1"/>
      <c r="T13" s="2"/>
      <c r="V13" s="16"/>
      <c r="W13" s="7"/>
      <c r="X13" s="9"/>
      <c r="Y13" s="10"/>
      <c r="Z13" s="1"/>
      <c r="AA13" s="11"/>
    </row>
    <row r="14" spans="1:27" x14ac:dyDescent="0.3">
      <c r="A14" s="1"/>
      <c r="B14" s="1" t="s">
        <v>35</v>
      </c>
      <c r="C14" s="1">
        <v>0.9</v>
      </c>
      <c r="D14" s="1">
        <v>74.8</v>
      </c>
      <c r="E14" s="1">
        <v>1.9</v>
      </c>
      <c r="F14" s="2">
        <f>Таблица32[[#This Row],[Углеводы]]/10</f>
        <v>0.19</v>
      </c>
      <c r="G14">
        <v>672.5</v>
      </c>
      <c r="H14" s="16">
        <v>10</v>
      </c>
      <c r="I14" s="7">
        <f>Таблица32[[#This Row],[Белки]]*Таблица32[[#This Row],[Порция]]/100</f>
        <v>0.09</v>
      </c>
      <c r="J14" s="9">
        <f>Таблица32[[#This Row],[Жиры]]*Таблица32[[#This Row],[Порция]]/100</f>
        <v>7.48</v>
      </c>
      <c r="K14" s="10">
        <f>Таблица32[[#This Row],[Углеводы]]*Таблица32[[#This Row],[Порция]]/100</f>
        <v>0.19</v>
      </c>
      <c r="L14" s="2">
        <f>Таблица32[[#This Row],[ХЕ]]*Таблица32[[#This Row],[Порция]]/100</f>
        <v>1.9E-2</v>
      </c>
      <c r="M14" s="11">
        <f>Таблица32[[#This Row],[Ккалории]]*Таблица32[[#This Row],[Порция]]/100</f>
        <v>67.25</v>
      </c>
      <c r="O14" s="1"/>
      <c r="P14" s="1"/>
      <c r="Q14" s="1"/>
      <c r="R14" s="1"/>
      <c r="S14" s="1"/>
      <c r="T14" s="2"/>
      <c r="V14" s="17"/>
      <c r="Z14" s="2"/>
    </row>
    <row r="15" spans="1:27" x14ac:dyDescent="0.3">
      <c r="A15" s="1"/>
      <c r="B15" s="1" t="s">
        <v>18</v>
      </c>
      <c r="C15" s="1">
        <v>25.2</v>
      </c>
      <c r="D15" s="1">
        <v>25.6</v>
      </c>
      <c r="E15" s="1">
        <v>0.1</v>
      </c>
      <c r="F15" s="2">
        <f>Таблица32[[#This Row],[Углеводы]]/10</f>
        <v>0.01</v>
      </c>
      <c r="G15">
        <v>329</v>
      </c>
      <c r="H15" s="16">
        <v>15.9</v>
      </c>
      <c r="I15" s="7">
        <f>Таблица32[[#This Row],[Белки]]*Таблица32[[#This Row],[Порция]]/100</f>
        <v>4.0068000000000001</v>
      </c>
      <c r="J15" s="9">
        <f>Таблица32[[#This Row],[Жиры]]*Таблица32[[#This Row],[Порция]]/100</f>
        <v>4.0704000000000002</v>
      </c>
      <c r="K15" s="10">
        <f>Таблица32[[#This Row],[Углеводы]]*Таблица32[[#This Row],[Порция]]/100</f>
        <v>1.5900000000000001E-2</v>
      </c>
      <c r="L15" s="1">
        <f>Таблица32[[#This Row],[ХЕ]]*Таблица32[[#This Row],[Порция]]/100</f>
        <v>1.5900000000000001E-3</v>
      </c>
      <c r="M15" s="11">
        <f>Таблица32[[#This Row],[Ккалории]]*Таблица32[[#This Row],[Порция]]/100</f>
        <v>52.311000000000007</v>
      </c>
      <c r="O15" s="1"/>
      <c r="P15" s="1"/>
      <c r="Q15" s="1"/>
      <c r="R15" s="1"/>
      <c r="S15" s="1"/>
      <c r="T15" s="1"/>
      <c r="V15" s="16"/>
      <c r="W15" s="7"/>
      <c r="X15" s="9"/>
      <c r="Y15" s="10"/>
      <c r="Z15" s="1"/>
      <c r="AA15" s="11"/>
    </row>
    <row r="16" spans="1:27" x14ac:dyDescent="0.3">
      <c r="A16" s="1"/>
      <c r="B16" s="1" t="s">
        <v>19</v>
      </c>
      <c r="C16" s="1">
        <v>1.1000000000000001</v>
      </c>
      <c r="D16" s="1">
        <v>0.8</v>
      </c>
      <c r="E16" s="1">
        <v>89.4</v>
      </c>
      <c r="F16" s="2">
        <f>Таблица32[[#This Row],[Углеводы]]/10</f>
        <v>8.9400000000000013</v>
      </c>
      <c r="G16">
        <v>329</v>
      </c>
      <c r="H16" s="16">
        <v>22.5</v>
      </c>
      <c r="I16" s="7">
        <f>Таблица32[[#This Row],[Белки]]*Таблица32[[#This Row],[Порция]]/100</f>
        <v>0.24750000000000003</v>
      </c>
      <c r="J16" s="9">
        <f>Таблица32[[#This Row],[Жиры]]*Таблица32[[#This Row],[Порция]]/100</f>
        <v>0.18</v>
      </c>
      <c r="K16" s="10">
        <f>Таблица32[[#This Row],[Углеводы]]*Таблица32[[#This Row],[Порция]]/100</f>
        <v>20.115000000000002</v>
      </c>
      <c r="L16" s="1">
        <f>Таблица32[[#This Row],[ХЕ]]*Таблица32[[#This Row],[Порция]]/100</f>
        <v>2.0115000000000003</v>
      </c>
      <c r="M16" s="11">
        <f>Таблица32[[#This Row],[Ккалории]]*Таблица32[[#This Row],[Порция]]/100</f>
        <v>74.025000000000006</v>
      </c>
      <c r="O16" s="1"/>
      <c r="P16" s="1"/>
      <c r="Q16" s="1"/>
      <c r="R16" s="1"/>
      <c r="S16" s="1"/>
      <c r="T16" s="1"/>
      <c r="V16" s="16"/>
      <c r="W16" s="7"/>
      <c r="X16" s="9"/>
      <c r="Y16" s="10"/>
      <c r="Z16" s="1"/>
      <c r="AA16" s="11"/>
    </row>
    <row r="17" spans="1:27" x14ac:dyDescent="0.3">
      <c r="A17" s="1"/>
      <c r="B17" s="1" t="s">
        <v>20</v>
      </c>
      <c r="C17" s="1">
        <v>0.4</v>
      </c>
      <c r="D17" s="1">
        <v>0.3</v>
      </c>
      <c r="E17" s="1">
        <v>10</v>
      </c>
      <c r="F17" s="2">
        <f>Таблица32[[#This Row],[Углеводы]]/10</f>
        <v>1</v>
      </c>
      <c r="G17">
        <v>54.7</v>
      </c>
      <c r="H17" s="16">
        <v>140</v>
      </c>
      <c r="I17" s="7">
        <f>Таблица32[[#This Row],[Белки]]*Таблица32[[#This Row],[Порция]]/100</f>
        <v>0.56000000000000005</v>
      </c>
      <c r="J17" s="9">
        <f>Таблица32[[#This Row],[Жиры]]*Таблица32[[#This Row],[Порция]]/100</f>
        <v>0.42</v>
      </c>
      <c r="K17" s="10">
        <f>Таблица32[[#This Row],[Углеводы]]*Таблица32[[#This Row],[Порция]]/100</f>
        <v>14</v>
      </c>
      <c r="L17" s="1">
        <f>Таблица32[[#This Row],[ХЕ]]*Таблица32[[#This Row],[Порция]]/100</f>
        <v>1.4</v>
      </c>
      <c r="M17" s="11">
        <f>Таблица32[[#This Row],[Ккалории]]*Таблица32[[#This Row],[Порция]]/100</f>
        <v>76.58</v>
      </c>
      <c r="O17" s="1"/>
      <c r="P17" s="1"/>
      <c r="Q17" s="1"/>
      <c r="R17" s="1"/>
      <c r="S17" s="1"/>
      <c r="T17" s="1"/>
      <c r="V17" s="16"/>
      <c r="W17" s="7"/>
      <c r="X17" s="9"/>
      <c r="Y17" s="10"/>
      <c r="Z17" s="1"/>
      <c r="AA17" s="11"/>
    </row>
    <row r="18" spans="1:27" x14ac:dyDescent="0.3">
      <c r="A18" s="1"/>
      <c r="B18" s="1" t="s">
        <v>21</v>
      </c>
      <c r="C18" s="1">
        <v>1.2</v>
      </c>
      <c r="D18" s="1">
        <v>0.3</v>
      </c>
      <c r="E18" s="1">
        <v>5.5</v>
      </c>
      <c r="F18" s="2">
        <f>Таблица32[[#This Row],[Углеводы]]/10</f>
        <v>0.55000000000000004</v>
      </c>
      <c r="G18">
        <v>20.9</v>
      </c>
      <c r="H18" s="16">
        <v>163</v>
      </c>
      <c r="I18" s="7">
        <f>Таблица32[[#This Row],[Белки]]*Таблица32[[#This Row],[Порция]]/100</f>
        <v>1.956</v>
      </c>
      <c r="J18" s="9">
        <f>Таблица32[[#This Row],[Жиры]]*Таблица32[[#This Row],[Порция]]/100</f>
        <v>0.48899999999999999</v>
      </c>
      <c r="K18" s="10">
        <f>Таблица32[[#This Row],[Углеводы]]*Таблица32[[#This Row],[Порция]]/100</f>
        <v>8.9649999999999999</v>
      </c>
      <c r="L18" s="1">
        <f>Таблица32[[#This Row],[ХЕ]]*Таблица32[[#This Row],[Порция]]/100</f>
        <v>0.89650000000000007</v>
      </c>
      <c r="M18" s="11">
        <f>Таблица32[[#This Row],[Ккалории]]*Таблица32[[#This Row],[Порция]]/100</f>
        <v>34.067</v>
      </c>
      <c r="O18" s="1"/>
      <c r="P18" s="1"/>
      <c r="Q18" s="1"/>
      <c r="R18" s="1"/>
      <c r="S18" s="1"/>
      <c r="T18" s="2"/>
      <c r="V18" s="16"/>
      <c r="W18" s="7"/>
      <c r="X18" s="9"/>
      <c r="Y18" s="10"/>
      <c r="Z18" s="1"/>
      <c r="AA18" s="11"/>
    </row>
    <row r="19" spans="1:27" x14ac:dyDescent="0.3">
      <c r="A19" s="1"/>
      <c r="B19" s="1" t="s">
        <v>22</v>
      </c>
      <c r="C19" s="1">
        <v>2.1</v>
      </c>
      <c r="D19" s="1">
        <v>0.8</v>
      </c>
      <c r="E19" s="1">
        <v>21.7</v>
      </c>
      <c r="F19" s="2">
        <f>Таблица32[[#This Row],[Углеводы]]/10</f>
        <v>2.17</v>
      </c>
      <c r="G19">
        <v>98.2</v>
      </c>
      <c r="H19" s="16">
        <v>160</v>
      </c>
      <c r="I19" s="7">
        <f>Таблица32[[#This Row],[Белки]]*Таблица32[[#This Row],[Порция]]/100</f>
        <v>3.36</v>
      </c>
      <c r="J19" s="9">
        <f>Таблица32[[#This Row],[Жиры]]*Таблица32[[#This Row],[Порция]]/100</f>
        <v>1.28</v>
      </c>
      <c r="K19" s="10">
        <f>Таблица32[[#This Row],[Углеводы]]*Таблица32[[#This Row],[Порция]]/100</f>
        <v>34.72</v>
      </c>
      <c r="L19" s="1">
        <f>Таблица32[[#This Row],[ХЕ]]*Таблица32[[#This Row],[Порция]]/100</f>
        <v>3.472</v>
      </c>
      <c r="M19" s="11">
        <f>Таблица32[[#This Row],[Ккалории]]*Таблица32[[#This Row],[Порция]]/100</f>
        <v>157.12</v>
      </c>
      <c r="O19" s="1"/>
      <c r="P19" s="1"/>
      <c r="Q19" s="1"/>
      <c r="R19" s="1"/>
      <c r="S19" s="1"/>
      <c r="T19" s="2"/>
      <c r="V19" s="16"/>
      <c r="W19" s="7"/>
      <c r="X19" s="9"/>
      <c r="Y19" s="10"/>
      <c r="Z19" s="1"/>
      <c r="AA19" s="11"/>
    </row>
    <row r="20" spans="1:27" x14ac:dyDescent="0.3">
      <c r="A20" s="1"/>
      <c r="B20" s="1" t="s">
        <v>26</v>
      </c>
      <c r="C20" s="1">
        <v>7</v>
      </c>
      <c r="D20" s="1">
        <v>1</v>
      </c>
      <c r="E20" s="1">
        <v>48</v>
      </c>
      <c r="F20" s="2">
        <f>Таблица32[[#This Row],[Углеводы]]/10</f>
        <v>4.8</v>
      </c>
      <c r="G20">
        <v>250</v>
      </c>
      <c r="H20" s="16">
        <v>100</v>
      </c>
      <c r="I20" s="7">
        <f>Таблица32[[#This Row],[Белки]]*Таблица32[[#This Row],[Порция]]/100</f>
        <v>7</v>
      </c>
      <c r="J20" s="9">
        <f>Таблица32[[#This Row],[Жиры]]*Таблица32[[#This Row],[Порция]]/100</f>
        <v>1</v>
      </c>
      <c r="K20" s="10">
        <f>Таблица32[[#This Row],[Углеводы]]*Таблица32[[#This Row],[Порция]]/100</f>
        <v>48</v>
      </c>
      <c r="L20" s="1">
        <f>Таблица32[[#This Row],[ХЕ]]*Таблица32[[#This Row],[Порция]]/100</f>
        <v>4.8</v>
      </c>
      <c r="M20" s="11">
        <f>Таблица32[[#This Row],[Ккалории]]*Таблица32[[#This Row],[Порция]]/100</f>
        <v>250</v>
      </c>
      <c r="O20" s="1"/>
      <c r="P20" s="1"/>
      <c r="Q20" s="1"/>
      <c r="R20" s="1"/>
      <c r="S20" s="1"/>
      <c r="T20" s="2"/>
      <c r="V20" s="16"/>
      <c r="W20" s="7"/>
      <c r="X20" s="9"/>
      <c r="Y20" s="10"/>
      <c r="Z20" s="1"/>
      <c r="AA20" s="11"/>
    </row>
    <row r="21" spans="1:27" x14ac:dyDescent="0.3">
      <c r="A21" s="1"/>
      <c r="B21" s="1" t="s">
        <v>23</v>
      </c>
      <c r="C21" s="1">
        <v>8.5</v>
      </c>
      <c r="D21" s="1">
        <v>1.6</v>
      </c>
      <c r="E21" s="1">
        <v>40.4</v>
      </c>
      <c r="F21" s="2">
        <f>Таблица32[[#This Row],[Углеводы]]/10</f>
        <v>4.04</v>
      </c>
      <c r="G21">
        <v>200.9</v>
      </c>
      <c r="H21" s="16">
        <v>100</v>
      </c>
      <c r="I21" s="7">
        <f>Таблица32[[#This Row],[Белки]]*Таблица32[[#This Row],[Порция]]/100</f>
        <v>8.5</v>
      </c>
      <c r="J21" s="9">
        <f>Таблица32[[#This Row],[Жиры]]*Таблица32[[#This Row],[Порция]]/100</f>
        <v>1.6</v>
      </c>
      <c r="K21" s="10">
        <f>Таблица32[[#This Row],[Углеводы]]*Таблица32[[#This Row],[Порция]]/100</f>
        <v>40.4</v>
      </c>
      <c r="L21" s="1">
        <f>Таблица32[[#This Row],[ХЕ]]*Таблица32[[#This Row],[Порция]]/100</f>
        <v>4.04</v>
      </c>
      <c r="M21" s="11">
        <f>Таблица32[[#This Row],[Ккалории]]*Таблица32[[#This Row],[Порция]]/100</f>
        <v>200.9</v>
      </c>
      <c r="O21" s="1"/>
      <c r="P21" s="1"/>
      <c r="Q21" s="1"/>
      <c r="R21" s="1"/>
      <c r="S21" s="1"/>
      <c r="T21" s="2"/>
      <c r="V21" s="16"/>
      <c r="W21" s="7"/>
      <c r="X21" s="9"/>
      <c r="Y21" s="10"/>
      <c r="Z21" s="1"/>
      <c r="AA21" s="11"/>
    </row>
    <row r="22" spans="1:27" x14ac:dyDescent="0.3">
      <c r="A22" s="1"/>
      <c r="B22" s="1" t="s">
        <v>24</v>
      </c>
      <c r="C22" s="1">
        <v>6.43</v>
      </c>
      <c r="D22" s="1">
        <v>1.07</v>
      </c>
      <c r="E22" s="1">
        <v>41.47</v>
      </c>
      <c r="F22" s="2">
        <f>Таблица32[[#This Row],[Углеводы]]/10</f>
        <v>4.1470000000000002</v>
      </c>
      <c r="G22">
        <v>205.7</v>
      </c>
      <c r="H22" s="16">
        <v>100</v>
      </c>
      <c r="I22" s="7">
        <f>Таблица32[[#This Row],[Белки]]*Таблица32[[#This Row],[Порция]]/100</f>
        <v>6.43</v>
      </c>
      <c r="J22" s="9">
        <f>Таблица32[[#This Row],[Жиры]]*Таблица32[[#This Row],[Порция]]/100</f>
        <v>1.07</v>
      </c>
      <c r="K22" s="10">
        <f>Таблица32[[#This Row],[Углеводы]]*Таблица32[[#This Row],[Порция]]/100</f>
        <v>41.47</v>
      </c>
      <c r="L22" s="1">
        <f>Таблица32[[#This Row],[ХЕ]]*Таблица32[[#This Row],[Порция]]/100</f>
        <v>4.1470000000000002</v>
      </c>
      <c r="M22" s="11">
        <f>Таблица32[[#This Row],[Ккалории]]*Таблица32[[#This Row],[Порция]]/100</f>
        <v>205.7</v>
      </c>
      <c r="O22" s="1"/>
      <c r="P22" s="1"/>
      <c r="Q22" s="1"/>
      <c r="R22" s="1"/>
      <c r="S22" s="1"/>
      <c r="T22" s="2"/>
      <c r="V22" s="16"/>
      <c r="W22" s="7"/>
      <c r="X22" s="9"/>
      <c r="Y22" s="10"/>
      <c r="Z22" s="1"/>
      <c r="AA22" s="11"/>
    </row>
    <row r="23" spans="1:27" x14ac:dyDescent="0.3">
      <c r="A23" s="1"/>
      <c r="B23" s="1" t="s">
        <v>25</v>
      </c>
      <c r="C23" s="1">
        <v>1.7</v>
      </c>
      <c r="D23" s="1">
        <v>0</v>
      </c>
      <c r="E23" s="1">
        <v>11.2</v>
      </c>
      <c r="F23" s="2">
        <f>Таблица32[[#This Row],[Углеводы]]/10</f>
        <v>1.1199999999999999</v>
      </c>
      <c r="G23">
        <v>45.2</v>
      </c>
      <c r="H23" s="16">
        <v>250</v>
      </c>
      <c r="I23" s="7">
        <f>Таблица32[[#This Row],[Белки]]*Таблица32[[#This Row],[Порция]]/100</f>
        <v>4.25</v>
      </c>
      <c r="J23" s="9">
        <f>Таблица32[[#This Row],[Жиры]]*Таблица32[[#This Row],[Порция]]/100</f>
        <v>0</v>
      </c>
      <c r="K23" s="10">
        <f>Таблица32[[#This Row],[Углеводы]]*Таблица32[[#This Row],[Порция]]/100</f>
        <v>28</v>
      </c>
      <c r="L23" s="1">
        <f>Таблица32[[#This Row],[ХЕ]]*Таблица32[[#This Row],[Порция]]/100</f>
        <v>2.7999999999999994</v>
      </c>
      <c r="M23" s="11">
        <f>Таблица32[[#This Row],[Ккалории]]*Таблица32[[#This Row],[Порция]]/100</f>
        <v>113</v>
      </c>
      <c r="O23" s="1"/>
      <c r="P23" s="1"/>
      <c r="Q23" s="1"/>
      <c r="R23" s="1"/>
      <c r="S23" s="1"/>
      <c r="T23" s="2"/>
      <c r="V23" s="16"/>
      <c r="W23" s="7"/>
      <c r="X23" s="9"/>
      <c r="Y23" s="10"/>
      <c r="Z23" s="1"/>
      <c r="AA23" s="11"/>
    </row>
    <row r="24" spans="1:27" x14ac:dyDescent="0.3">
      <c r="A24" s="1"/>
      <c r="B24" s="1" t="s">
        <v>27</v>
      </c>
      <c r="C24" s="1">
        <v>12</v>
      </c>
      <c r="D24" s="1">
        <v>13</v>
      </c>
      <c r="E24" s="1">
        <v>29</v>
      </c>
      <c r="F24" s="2">
        <f>Таблица32[[#This Row],[Углеводы]]/10</f>
        <v>2.9</v>
      </c>
      <c r="G24">
        <v>277</v>
      </c>
      <c r="H24" s="16">
        <v>111.6</v>
      </c>
      <c r="I24" s="7">
        <f>Таблица32[[#This Row],[Белки]]*Таблица32[[#This Row],[Порция]]/100</f>
        <v>13.391999999999998</v>
      </c>
      <c r="J24" s="9">
        <f>Таблица32[[#This Row],[Жиры]]*Таблица32[[#This Row],[Порция]]/100</f>
        <v>14.507999999999999</v>
      </c>
      <c r="K24" s="10">
        <f>Таблица32[[#This Row],[Углеводы]]*Таблица32[[#This Row],[Порция]]/100</f>
        <v>32.363999999999997</v>
      </c>
      <c r="L24" s="1">
        <f>Таблица32[[#This Row],[ХЕ]]*Таблица32[[#This Row],[Порция]]/100</f>
        <v>3.2363999999999997</v>
      </c>
      <c r="M24" s="11">
        <f>Таблица32[[#This Row],[Ккалории]]*Таблица32[[#This Row],[Порция]]/100</f>
        <v>309.13199999999995</v>
      </c>
      <c r="O24" s="1"/>
      <c r="P24" s="1"/>
      <c r="Q24" s="1"/>
      <c r="R24" s="1"/>
      <c r="S24" s="1"/>
      <c r="T24" s="2"/>
      <c r="V24" s="16"/>
      <c r="W24" s="7"/>
      <c r="X24" s="9"/>
      <c r="Y24" s="10"/>
      <c r="Z24" s="1"/>
      <c r="AA24" s="11"/>
    </row>
    <row r="25" spans="1:27" x14ac:dyDescent="0.3">
      <c r="A25" s="1"/>
      <c r="B25" s="1"/>
      <c r="C25" s="1"/>
      <c r="D25" s="1"/>
      <c r="E25" s="1"/>
      <c r="F25" s="2"/>
      <c r="H25" s="15" t="s">
        <v>32</v>
      </c>
      <c r="I25" s="7">
        <f>SUM(I4:I24)</f>
        <v>131.7843</v>
      </c>
      <c r="J25" s="12">
        <f>SUM(J4:J24)</f>
        <v>73.275400000000005</v>
      </c>
      <c r="K25" s="13">
        <f>SUM(K4:K24)</f>
        <v>306.55989999999997</v>
      </c>
      <c r="L25" s="2">
        <f>SUM(L4:L24)</f>
        <v>30.655990000000003</v>
      </c>
      <c r="M25" s="14">
        <f>SUM(M4:M24)</f>
        <v>2398.2350000000001</v>
      </c>
      <c r="O25" s="1"/>
      <c r="P25" s="1"/>
      <c r="Q25" s="1"/>
      <c r="R25" s="1"/>
      <c r="S25" s="1"/>
      <c r="T25" s="2"/>
      <c r="V25" s="16"/>
      <c r="W25" s="7"/>
      <c r="X25" s="9"/>
      <c r="Y25" s="10"/>
      <c r="Z25" s="1"/>
      <c r="AA25" s="11"/>
    </row>
    <row r="26" spans="1:27" x14ac:dyDescent="0.3">
      <c r="O26" s="1"/>
      <c r="P26" s="1"/>
      <c r="Q26" s="1"/>
      <c r="R26" s="1"/>
      <c r="S26" s="1"/>
      <c r="T26" s="2"/>
      <c r="V26" s="16"/>
      <c r="W26" s="7"/>
      <c r="X26" s="9"/>
      <c r="Y26" s="10"/>
      <c r="Z26" s="1"/>
      <c r="AA26" s="11"/>
    </row>
    <row r="27" spans="1:27" x14ac:dyDescent="0.3">
      <c r="O27" s="1"/>
      <c r="P27" s="1"/>
      <c r="Q27" s="1"/>
      <c r="R27" s="1"/>
      <c r="S27" s="1"/>
      <c r="T27" s="2"/>
      <c r="V27" s="16"/>
      <c r="W27" s="7"/>
      <c r="X27" s="9"/>
      <c r="Y27" s="10"/>
      <c r="Z27" s="1"/>
      <c r="AA27" s="11"/>
    </row>
    <row r="28" spans="1:27" x14ac:dyDescent="0.3">
      <c r="O28" s="1"/>
      <c r="P28" s="1"/>
      <c r="Q28" s="1"/>
      <c r="R28" s="1"/>
      <c r="S28" s="1"/>
      <c r="T28" s="2"/>
      <c r="V28" s="16"/>
      <c r="W28" s="7"/>
      <c r="X28" s="9"/>
      <c r="Y28" s="10"/>
      <c r="Z28" s="1"/>
      <c r="AA28" s="11"/>
    </row>
    <row r="29" spans="1:27" x14ac:dyDescent="0.3">
      <c r="O29" s="1"/>
      <c r="P29" s="1"/>
      <c r="Q29" s="1"/>
      <c r="R29" s="1"/>
      <c r="S29" s="1"/>
      <c r="T29" s="2"/>
      <c r="V29" s="15"/>
      <c r="W29" s="7"/>
      <c r="X29" s="12"/>
      <c r="Y29" s="13"/>
      <c r="Z29" s="2"/>
      <c r="AA29" s="14"/>
    </row>
  </sheetData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L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2019-06-12T04:17:34Z</dcterms:modified>
</cp:coreProperties>
</file>