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6" i="1" l="1"/>
  <c r="I26" i="1"/>
  <c r="J26" i="1"/>
  <c r="K26" i="1"/>
  <c r="L26" i="1"/>
  <c r="M26" i="1"/>
  <c r="F27" i="1"/>
  <c r="L27" i="1" s="1"/>
  <c r="I27" i="1"/>
  <c r="J27" i="1"/>
  <c r="K27" i="1"/>
  <c r="M27" i="1"/>
  <c r="F28" i="1"/>
  <c r="L28" i="1" s="1"/>
  <c r="I28" i="1"/>
  <c r="J28" i="1"/>
  <c r="K28" i="1"/>
  <c r="M28" i="1"/>
  <c r="L29" i="1" l="1"/>
  <c r="M29" i="1"/>
  <c r="M22" i="1"/>
  <c r="M14" i="1"/>
  <c r="M23" i="1"/>
  <c r="K23" i="1"/>
  <c r="J23" i="1"/>
  <c r="I23" i="1"/>
  <c r="F23" i="1"/>
  <c r="L23" i="1" s="1"/>
  <c r="K22" i="1"/>
  <c r="J22" i="1"/>
  <c r="I22" i="1"/>
  <c r="F22" i="1"/>
  <c r="L22" i="1" s="1"/>
  <c r="M20" i="1"/>
  <c r="K20" i="1"/>
  <c r="J20" i="1"/>
  <c r="I20" i="1"/>
  <c r="F20" i="1"/>
  <c r="L20" i="1" s="1"/>
  <c r="M18" i="1"/>
  <c r="K18" i="1"/>
  <c r="J18" i="1"/>
  <c r="I18" i="1"/>
  <c r="F18" i="1"/>
  <c r="L18" i="1" s="1"/>
  <c r="M10" i="1"/>
  <c r="K10" i="1"/>
  <c r="J10" i="1"/>
  <c r="I10" i="1"/>
  <c r="F10" i="1"/>
  <c r="L10" i="1" s="1"/>
  <c r="M15" i="1"/>
  <c r="K15" i="1"/>
  <c r="J15" i="1"/>
  <c r="I15" i="1"/>
  <c r="F15" i="1"/>
  <c r="L15" i="1" s="1"/>
  <c r="M16" i="1"/>
  <c r="K16" i="1"/>
  <c r="J16" i="1"/>
  <c r="I16" i="1"/>
  <c r="F16" i="1"/>
  <c r="L16" i="1" s="1"/>
  <c r="K14" i="1"/>
  <c r="J14" i="1"/>
  <c r="I14" i="1"/>
  <c r="F14" i="1"/>
  <c r="L14" i="1" s="1"/>
  <c r="F9" i="1"/>
  <c r="L9" i="1" s="1"/>
  <c r="M8" i="1"/>
  <c r="K8" i="1"/>
  <c r="J8" i="1"/>
  <c r="I8" i="1"/>
  <c r="M9" i="1"/>
  <c r="K9" i="1"/>
  <c r="J9" i="1"/>
  <c r="I9" i="1"/>
  <c r="F8" i="1"/>
  <c r="L8" i="1" s="1"/>
  <c r="M7" i="1"/>
  <c r="K7" i="1"/>
  <c r="J7" i="1"/>
  <c r="I7" i="1"/>
  <c r="F7" i="1"/>
  <c r="L7" i="1" s="1"/>
  <c r="M17" i="1"/>
  <c r="K17" i="1"/>
  <c r="J17" i="1"/>
  <c r="I17" i="1"/>
  <c r="F17" i="1"/>
  <c r="L17" i="1" s="1"/>
  <c r="M24" i="1"/>
  <c r="K24" i="1"/>
  <c r="J24" i="1"/>
  <c r="I24" i="1"/>
  <c r="F24" i="1"/>
  <c r="L24" i="1" s="1"/>
  <c r="M6" i="1"/>
  <c r="K6" i="1"/>
  <c r="J6" i="1"/>
  <c r="I6" i="1"/>
  <c r="F6" i="1"/>
  <c r="L6" i="1" s="1"/>
  <c r="L31" i="1" s="1"/>
  <c r="M12" i="1"/>
  <c r="K12" i="1"/>
  <c r="J12" i="1"/>
  <c r="I12" i="1"/>
  <c r="F12" i="1"/>
  <c r="L12" i="1" s="1"/>
  <c r="J31" i="1" l="1"/>
  <c r="I31" i="1"/>
  <c r="K31" i="1"/>
  <c r="M31" i="1"/>
  <c r="L25" i="1"/>
  <c r="L19" i="1"/>
  <c r="L11" i="1"/>
  <c r="M19" i="1"/>
  <c r="M25" i="1"/>
  <c r="M11" i="1"/>
  <c r="C37" i="1"/>
  <c r="I37" i="1" s="1"/>
  <c r="L37" i="1" l="1"/>
  <c r="F37" i="1"/>
</calcChain>
</file>

<file path=xl/sharedStrings.xml><?xml version="1.0" encoding="utf-8"?>
<sst xmlns="http://schemas.openxmlformats.org/spreadsheetml/2006/main" count="46" uniqueCount="35">
  <si>
    <t>№</t>
  </si>
  <si>
    <t>Наименование</t>
  </si>
  <si>
    <t>Белки</t>
  </si>
  <si>
    <t>Жиры</t>
  </si>
  <si>
    <t>Углеводы</t>
  </si>
  <si>
    <t>ХЕ</t>
  </si>
  <si>
    <t>Ккалории</t>
  </si>
  <si>
    <t>Порция</t>
  </si>
  <si>
    <t>Белок в п</t>
  </si>
  <si>
    <t>Жиры в по</t>
  </si>
  <si>
    <t>ХЕ в п</t>
  </si>
  <si>
    <t>Ккал в п</t>
  </si>
  <si>
    <t>Nutrition protein</t>
  </si>
  <si>
    <t>Яйца куринные</t>
  </si>
  <si>
    <t>Кефир 1%</t>
  </si>
  <si>
    <t>Сыр Белорусское золото</t>
  </si>
  <si>
    <t>Сахар</t>
  </si>
  <si>
    <t>Яблоки</t>
  </si>
  <si>
    <t>Помидоры</t>
  </si>
  <si>
    <t>Хлеб пшен.1сорт</t>
  </si>
  <si>
    <t>Всего:</t>
  </si>
  <si>
    <t>Завтрак 7.20</t>
  </si>
  <si>
    <t>2завтрак 11.00</t>
  </si>
  <si>
    <t>Обед 13.00</t>
  </si>
  <si>
    <t>Полдник 16.00</t>
  </si>
  <si>
    <t>Перед сном 21.30</t>
  </si>
  <si>
    <t>Масло сливочное</t>
  </si>
  <si>
    <t>Чай с сахаром</t>
  </si>
  <si>
    <t>Ужин 18.15</t>
  </si>
  <si>
    <t>Всего белков, жиров, углеводов в сутки:</t>
  </si>
  <si>
    <t>Процент белков</t>
  </si>
  <si>
    <t>Процент жиров</t>
  </si>
  <si>
    <t>Процент углеводов</t>
  </si>
  <si>
    <t>Суточный рацион питания в день без тренировки.</t>
  </si>
  <si>
    <t>Углеводы в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</si>
</sst>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3" tint="-0.249977111117893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theme="5" tint="-0.499984740745262"/>
      <name val="Times New Roman"/>
      <family val="1"/>
      <charset val="204"/>
    </font>
    <font>
      <b/>
      <sz val="11"/>
      <color theme="0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0" fillId="6" borderId="0" xfId="0" applyFill="1" applyAlignment="1">
      <alignment vertical="top"/>
    </xf>
    <xf numFmtId="1" fontId="0" fillId="2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vertical="top"/>
    </xf>
    <xf numFmtId="0" fontId="0" fillId="0" borderId="0" xfId="0" applyNumberFormat="1" applyAlignment="1">
      <alignment vertical="top"/>
    </xf>
    <xf numFmtId="0" fontId="0" fillId="3" borderId="0" xfId="0" applyNumberFormat="1" applyFill="1" applyAlignment="1">
      <alignment vertical="top"/>
    </xf>
    <xf numFmtId="0" fontId="0" fillId="4" borderId="0" xfId="0" applyNumberFormat="1" applyFill="1" applyAlignment="1">
      <alignment vertical="top"/>
    </xf>
    <xf numFmtId="0" fontId="0" fillId="6" borderId="0" xfId="0" applyFill="1"/>
    <xf numFmtId="0" fontId="0" fillId="8" borderId="0" xfId="0" applyNumberFormat="1" applyFill="1" applyAlignment="1">
      <alignment vertical="top"/>
    </xf>
    <xf numFmtId="0" fontId="3" fillId="8" borderId="0" xfId="0" applyFont="1" applyFill="1" applyAlignment="1">
      <alignment vertical="top"/>
    </xf>
    <xf numFmtId="0" fontId="4" fillId="8" borderId="0" xfId="0" applyFont="1" applyFill="1" applyAlignment="1">
      <alignment vertical="top"/>
    </xf>
    <xf numFmtId="0" fontId="0" fillId="8" borderId="0" xfId="0" applyFill="1"/>
    <xf numFmtId="0" fontId="5" fillId="5" borderId="0" xfId="0" applyFont="1" applyFill="1" applyAlignment="1">
      <alignment vertical="top"/>
    </xf>
    <xf numFmtId="10" fontId="0" fillId="0" borderId="0" xfId="0" applyNumberFormat="1"/>
    <xf numFmtId="0" fontId="0" fillId="5" borderId="0" xfId="0" applyFill="1" applyAlignment="1">
      <alignment horizontal="left"/>
    </xf>
    <xf numFmtId="10" fontId="0" fillId="2" borderId="0" xfId="0" applyNumberFormat="1" applyFill="1" applyAlignment="1">
      <alignment horizontal="left"/>
    </xf>
    <xf numFmtId="10" fontId="0" fillId="7" borderId="0" xfId="0" applyNumberFormat="1" applyFill="1" applyAlignment="1">
      <alignment horizontal="left"/>
    </xf>
    <xf numFmtId="10" fontId="0" fillId="9" borderId="0" xfId="0" applyNumberFormat="1" applyFill="1" applyAlignment="1">
      <alignment horizontal="left"/>
    </xf>
    <xf numFmtId="0" fontId="0" fillId="0" borderId="0" xfId="0" applyAlignment="1">
      <alignment horizontal="center" vertical="top"/>
    </xf>
    <xf numFmtId="0" fontId="7" fillId="10" borderId="0" xfId="0" applyFont="1" applyFill="1" applyAlignment="1">
      <alignment horizontal="center" vertical="top"/>
    </xf>
    <xf numFmtId="0" fontId="7" fillId="8" borderId="0" xfId="0" applyFont="1" applyFill="1" applyAlignment="1">
      <alignment horizontal="center" vertical="top"/>
    </xf>
    <xf numFmtId="0" fontId="7" fillId="8" borderId="0" xfId="0" applyFont="1" applyFill="1" applyAlignment="1">
      <alignment horizontal="center"/>
    </xf>
    <xf numFmtId="0" fontId="8" fillId="11" borderId="0" xfId="0" applyNumberFormat="1" applyFont="1" applyFill="1" applyAlignment="1">
      <alignment horizontal="center" vertical="top"/>
    </xf>
    <xf numFmtId="164" fontId="9" fillId="12" borderId="0" xfId="0" applyNumberFormat="1" applyFont="1" applyFill="1" applyAlignment="1">
      <alignment vertical="top"/>
    </xf>
    <xf numFmtId="164" fontId="10" fillId="12" borderId="0" xfId="0" applyNumberFormat="1" applyFont="1" applyFill="1" applyAlignment="1">
      <alignment vertical="top"/>
    </xf>
    <xf numFmtId="164" fontId="6" fillId="12" borderId="0" xfId="0" applyNumberFormat="1" applyFont="1" applyFill="1"/>
    <xf numFmtId="164" fontId="8" fillId="12" borderId="0" xfId="0" applyNumberFormat="1" applyFont="1" applyFill="1" applyAlignment="1">
      <alignment horizontal="center" vertical="top"/>
    </xf>
    <xf numFmtId="0" fontId="7" fillId="7" borderId="0" xfId="0" applyFont="1" applyFill="1" applyAlignment="1">
      <alignment horizontal="center" vertical="top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16"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5:M35" totalsRowCount="1" headerRowDxfId="15" dataDxfId="14">
  <autoFilter ref="A5:M34"/>
  <tableColumns count="13">
    <tableColumn id="1" name="№" dataDxfId="13" totalsRowDxfId="5"/>
    <tableColumn id="2" name="Наименование" dataDxfId="12" totalsRowDxfId="4"/>
    <tableColumn id="3" name="Белки" dataDxfId="11" totalsRowDxfId="3"/>
    <tableColumn id="6" name="Жиры" dataDxfId="10" totalsRowDxfId="2"/>
    <tableColumn id="4" name="Углеводы" dataDxfId="9" totalsRowDxfId="1"/>
    <tableColumn id="5" name="ХЕ" dataDxfId="8" totalsRowDxfId="0">
      <calculatedColumnFormula>Таблица3[[#This Row],[Углеводы]]/10</calculatedColumnFormula>
    </tableColumn>
    <tableColumn id="7" name="Ккалории"/>
    <tableColumn id="9" name="Порция" dataDxfId="7"/>
    <tableColumn id="10" name="Белок в п">
      <calculatedColumnFormula>Таблица3[[#This Row],[Белки]]*Таблица3[[#This Row],[Порция]]/100</calculatedColumnFormula>
    </tableColumn>
    <tableColumn id="8" name="Жиры в по">
      <calculatedColumnFormula>Таблица3[[#This Row],[Жиры]]*Таблица3[[#This Row],[Порция]]/100</calculatedColumnFormula>
    </tableColumn>
    <tableColumn id="11" name="Углеводы в п">
      <calculatedColumnFormula>Таблица3[[#This Row],[Углеводы]]*Таблица3[[#This Row],[Порция]]/100</calculatedColumnFormula>
    </tableColumn>
    <tableColumn id="12" name="ХЕ в п" dataDxfId="6">
      <calculatedColumnFormula>Таблица3[[#This Row],[ХЕ]]*Таблица3[[#This Row],[Порция]]/100</calculatedColumnFormula>
    </tableColumn>
    <tableColumn id="14" name="Ккал в п">
      <calculatedColumnFormula>Таблица3[[#This Row],[Ккалории]]*Таблица3[[#This Row],[Порция]]/100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40"/>
  <sheetViews>
    <sheetView tabSelected="1" topLeftCell="A4" workbookViewId="0">
      <selection activeCell="M31" sqref="M31"/>
    </sheetView>
  </sheetViews>
  <sheetFormatPr defaultRowHeight="13.8" x14ac:dyDescent="0.25"/>
  <cols>
    <col min="1" max="1" width="18.33203125" customWidth="1"/>
    <col min="2" max="2" width="17.21875" customWidth="1"/>
    <col min="6" max="6" width="7.21875" customWidth="1"/>
    <col min="12" max="12" width="11.77734375" bestFit="1" customWidth="1"/>
  </cols>
  <sheetData>
    <row r="3" spans="1:13" ht="15.6" x14ac:dyDescent="0.3">
      <c r="B3" s="38" t="s">
        <v>33</v>
      </c>
      <c r="C3" s="39"/>
      <c r="D3" s="39"/>
      <c r="E3" s="39"/>
      <c r="F3" s="39"/>
      <c r="G3" s="39"/>
    </row>
    <row r="5" spans="1:13" ht="14.4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4" t="s">
        <v>5</v>
      </c>
      <c r="G5" t="s">
        <v>6</v>
      </c>
      <c r="H5" s="1" t="s">
        <v>7</v>
      </c>
      <c r="I5" s="2" t="s">
        <v>8</v>
      </c>
      <c r="J5" s="3" t="s">
        <v>9</v>
      </c>
      <c r="K5" s="4" t="s">
        <v>34</v>
      </c>
      <c r="L5" s="1" t="s">
        <v>10</v>
      </c>
      <c r="M5" s="5" t="s">
        <v>11</v>
      </c>
    </row>
    <row r="6" spans="1:13" ht="14.4" x14ac:dyDescent="0.25">
      <c r="A6" s="18" t="s">
        <v>21</v>
      </c>
      <c r="B6" s="1" t="s">
        <v>13</v>
      </c>
      <c r="C6" s="1">
        <v>12.7</v>
      </c>
      <c r="D6" s="1">
        <v>11.4</v>
      </c>
      <c r="E6" s="1">
        <v>0.9</v>
      </c>
      <c r="F6" s="1">
        <f>Таблица3[[#This Row],[Углеводы]]/10</f>
        <v>0.09</v>
      </c>
      <c r="G6">
        <v>157</v>
      </c>
      <c r="H6" s="25">
        <v>120</v>
      </c>
      <c r="I6" s="8">
        <f>Таблица3[[#This Row],[Белки]]*Таблица3[[#This Row],[Порция]]/100</f>
        <v>15.24</v>
      </c>
      <c r="J6" s="3">
        <f>Таблица3[[#This Row],[Жиры]]*Таблица3[[#This Row],[Порция]]/100</f>
        <v>13.68</v>
      </c>
      <c r="K6" s="4">
        <f>Таблица3[[#This Row],[Углеводы]]*Таблица3[[#This Row],[Порция]]/100</f>
        <v>1.08</v>
      </c>
      <c r="L6" s="1">
        <f>Таблица3[[#This Row],[ХЕ]]*Таблица3[[#This Row],[Порция]]/100</f>
        <v>0.10799999999999998</v>
      </c>
      <c r="M6" s="5">
        <f>Таблица3[[#This Row],[Ккалории]]*Таблица3[[#This Row],[Порция]]/100</f>
        <v>188.4</v>
      </c>
    </row>
    <row r="7" spans="1:13" ht="14.4" x14ac:dyDescent="0.25">
      <c r="A7" s="1"/>
      <c r="B7" s="1" t="s">
        <v>19</v>
      </c>
      <c r="C7" s="1">
        <v>7</v>
      </c>
      <c r="D7" s="1">
        <v>1</v>
      </c>
      <c r="E7" s="1">
        <v>48</v>
      </c>
      <c r="F7" s="10">
        <f>Таблица3[[#This Row],[Углеводы]]/10</f>
        <v>4.8</v>
      </c>
      <c r="G7">
        <v>250</v>
      </c>
      <c r="H7" s="25">
        <v>86</v>
      </c>
      <c r="I7" s="9">
        <f>Таблица3[[#This Row],[Белки]]*Таблица3[[#This Row],[Порция]]/100</f>
        <v>6.02</v>
      </c>
      <c r="J7" s="3">
        <f>Таблица3[[#This Row],[Жиры]]*Таблица3[[#This Row],[Порция]]/100</f>
        <v>0.86</v>
      </c>
      <c r="K7" s="4">
        <f>Таблица3[[#This Row],[Углеводы]]*Таблица3[[#This Row],[Порция]]/100</f>
        <v>41.28</v>
      </c>
      <c r="L7" s="1">
        <f>Таблица3[[#This Row],[ХЕ]]*Таблица3[[#This Row],[Порция]]/100</f>
        <v>4.1280000000000001</v>
      </c>
      <c r="M7" s="5">
        <f>Таблица3[[#This Row],[Ккалории]]*Таблица3[[#This Row],[Порция]]/100</f>
        <v>215</v>
      </c>
    </row>
    <row r="8" spans="1:13" ht="14.4" x14ac:dyDescent="0.25">
      <c r="A8" s="1"/>
      <c r="B8" s="1" t="s">
        <v>15</v>
      </c>
      <c r="C8" s="1">
        <v>23.2</v>
      </c>
      <c r="D8" s="1">
        <v>26.8</v>
      </c>
      <c r="E8" s="1">
        <v>0.1</v>
      </c>
      <c r="F8" s="10">
        <f>Таблица3[[#This Row],[Углеводы]]/10</f>
        <v>0.01</v>
      </c>
      <c r="G8">
        <v>332.4</v>
      </c>
      <c r="H8" s="25">
        <v>35.5</v>
      </c>
      <c r="I8" s="9">
        <f>Таблица3[[#This Row],[Белки]]*Таблица3[[#This Row],[Порция]]/100</f>
        <v>8.2360000000000007</v>
      </c>
      <c r="J8" s="3">
        <f>Таблица3[[#This Row],[Жиры]]*Таблица3[[#This Row],[Порция]]/100</f>
        <v>9.5139999999999993</v>
      </c>
      <c r="K8" s="4">
        <f>Таблица3[[#This Row],[Углеводы]]*Таблица3[[#This Row],[Порция]]/100</f>
        <v>3.5500000000000004E-2</v>
      </c>
      <c r="L8" s="1">
        <f>Таблица3[[#This Row],[ХЕ]]*Таблица3[[#This Row],[Порция]]/100</f>
        <v>3.5499999999999998E-3</v>
      </c>
      <c r="M8" s="5">
        <f>Таблица3[[#This Row],[Ккалории]]*Таблица3[[#This Row],[Порция]]/100</f>
        <v>118.002</v>
      </c>
    </row>
    <row r="9" spans="1:13" ht="14.4" x14ac:dyDescent="0.25">
      <c r="A9" s="1"/>
      <c r="B9" s="1" t="s">
        <v>26</v>
      </c>
      <c r="C9" s="1">
        <v>0.9</v>
      </c>
      <c r="D9" s="1">
        <v>74.8</v>
      </c>
      <c r="E9" s="1">
        <v>1.9</v>
      </c>
      <c r="F9" s="10">
        <f>Таблица3[[#This Row],[Углеводы]]/10</f>
        <v>0.19</v>
      </c>
      <c r="G9">
        <v>672.5</v>
      </c>
      <c r="H9" s="25">
        <v>11</v>
      </c>
      <c r="I9" s="9">
        <f>Таблица3[[#This Row],[Белки]]*Таблица3[[#This Row],[Порция]]/100</f>
        <v>9.9000000000000005E-2</v>
      </c>
      <c r="J9" s="3">
        <f>Таблица3[[#This Row],[Жиры]]*Таблица3[[#This Row],[Порция]]/100</f>
        <v>8.2279999999999998</v>
      </c>
      <c r="K9" s="4">
        <f>Таблица3[[#This Row],[Углеводы]]*Таблица3[[#This Row],[Порция]]/100</f>
        <v>0.20899999999999999</v>
      </c>
      <c r="L9" s="1">
        <f>Таблица3[[#This Row],[ХЕ]]*Таблица3[[#This Row],[Порция]]/100</f>
        <v>2.0899999999999998E-2</v>
      </c>
      <c r="M9" s="5">
        <f>Таблица3[[#This Row],[Ккалории]]*Таблица3[[#This Row],[Порция]]/100</f>
        <v>73.974999999999994</v>
      </c>
    </row>
    <row r="10" spans="1:13" ht="14.4" x14ac:dyDescent="0.25">
      <c r="A10" s="1" t="s">
        <v>27</v>
      </c>
      <c r="B10" s="1" t="s">
        <v>16</v>
      </c>
      <c r="C10" s="1">
        <v>1.1000000000000001</v>
      </c>
      <c r="D10" s="1">
        <v>0.8</v>
      </c>
      <c r="E10" s="1">
        <v>89.4</v>
      </c>
      <c r="F10" s="10">
        <f>Таблица3[[#This Row],[Углеводы]]/10</f>
        <v>8.9400000000000013</v>
      </c>
      <c r="G10">
        <v>364.5</v>
      </c>
      <c r="H10" s="25">
        <v>22.5</v>
      </c>
      <c r="I10" s="9">
        <f>Таблица3[[#This Row],[Белки]]*Таблица3[[#This Row],[Порция]]/100</f>
        <v>0.24750000000000003</v>
      </c>
      <c r="J10" s="3">
        <f>Таблица3[[#This Row],[Жиры]]*Таблица3[[#This Row],[Порция]]/100</f>
        <v>0.18</v>
      </c>
      <c r="K10" s="4">
        <f>Таблица3[[#This Row],[Углеводы]]*Таблица3[[#This Row],[Порция]]/100</f>
        <v>20.115000000000002</v>
      </c>
      <c r="L10" s="1">
        <f>Таблица3[[#This Row],[ХЕ]]*Таблица3[[#This Row],[Порция]]/100</f>
        <v>2.0115000000000003</v>
      </c>
      <c r="M10" s="5">
        <f>Таблица3[[#This Row],[Ккалории]]*Таблица3[[#This Row],[Порция]]/100</f>
        <v>82.012500000000003</v>
      </c>
    </row>
    <row r="11" spans="1:13" ht="14.4" x14ac:dyDescent="0.25">
      <c r="A11" s="1"/>
      <c r="B11" s="1"/>
      <c r="C11" s="1"/>
      <c r="D11" s="1"/>
      <c r="E11" s="1"/>
      <c r="F11" s="10"/>
      <c r="H11" s="26"/>
      <c r="I11" s="14"/>
      <c r="J11" s="15"/>
      <c r="K11" s="16"/>
      <c r="L11" s="28">
        <f>SUM(L6:L10)</f>
        <v>6.2719500000000004</v>
      </c>
      <c r="M11" s="29">
        <f>SUM(M6:M10)</f>
        <v>677.3895</v>
      </c>
    </row>
    <row r="12" spans="1:13" ht="14.4" x14ac:dyDescent="0.25">
      <c r="A12" s="18" t="s">
        <v>22</v>
      </c>
      <c r="B12" s="1" t="s">
        <v>12</v>
      </c>
      <c r="C12" s="1">
        <v>83.34</v>
      </c>
      <c r="D12" s="1">
        <v>6.66</v>
      </c>
      <c r="E12" s="1">
        <v>3.3</v>
      </c>
      <c r="F12" s="1">
        <f>Таблица3[[#This Row],[Углеводы]]/10</f>
        <v>0.32999999999999996</v>
      </c>
      <c r="G12">
        <v>400</v>
      </c>
      <c r="H12" s="25">
        <v>30</v>
      </c>
      <c r="I12" s="7">
        <f>Таблица3[[#This Row],[Белки]]*Таблица3[[#This Row],[Порция]]/100</f>
        <v>25.002000000000002</v>
      </c>
      <c r="J12" s="3">
        <f>Таблица3[[#This Row],[Жиры]]*Таблица3[[#This Row],[Порция]]/100</f>
        <v>1.9980000000000002</v>
      </c>
      <c r="K12" s="4">
        <f>Таблица3[[#This Row],[Углеводы]]*Таблица3[[#This Row],[Порция]]/100</f>
        <v>0.99</v>
      </c>
      <c r="L12" s="1">
        <f>Таблица3[[#This Row],[ХЕ]]*Таблица3[[#This Row],[Порция]]/100</f>
        <v>9.8999999999999991E-2</v>
      </c>
      <c r="M12" s="5">
        <f>Таблица3[[#This Row],[Ккалории]]*Таблица3[[#This Row],[Порция]]/100</f>
        <v>120</v>
      </c>
    </row>
    <row r="13" spans="1:13" x14ac:dyDescent="0.25">
      <c r="A13" s="1"/>
      <c r="B13" s="1"/>
      <c r="C13" s="1"/>
      <c r="D13" s="1"/>
      <c r="E13" s="1"/>
      <c r="F13" s="10"/>
      <c r="H13" s="27"/>
      <c r="L13" s="10"/>
    </row>
    <row r="14" spans="1:13" ht="14.4" x14ac:dyDescent="0.25">
      <c r="A14" s="18" t="s">
        <v>23</v>
      </c>
      <c r="B14" s="1" t="s">
        <v>13</v>
      </c>
      <c r="C14" s="1">
        <v>12.7</v>
      </c>
      <c r="D14" s="1">
        <v>11.4</v>
      </c>
      <c r="E14" s="1">
        <v>0.9</v>
      </c>
      <c r="F14" s="1">
        <f>Таблица3[[#This Row],[Углеводы]]/10</f>
        <v>0.09</v>
      </c>
      <c r="G14">
        <v>157</v>
      </c>
      <c r="H14" s="25">
        <v>120</v>
      </c>
      <c r="I14" s="8">
        <f>Таблица3[[#This Row],[Белки]]*Таблица3[[#This Row],[Порция]]/100</f>
        <v>15.24</v>
      </c>
      <c r="J14" s="3">
        <f>Таблица3[[#This Row],[Жиры]]*Таблица3[[#This Row],[Порция]]/100</f>
        <v>13.68</v>
      </c>
      <c r="K14" s="4">
        <f>Таблица3[[#This Row],[Углеводы]]*Таблица3[[#This Row],[Порция]]/100</f>
        <v>1.08</v>
      </c>
      <c r="L14" s="1">
        <f>Таблица3[[#This Row],[ХЕ]]*Таблица3[[#This Row],[Порция]]/100</f>
        <v>0.10799999999999998</v>
      </c>
      <c r="M14" s="5">
        <f>Таблица3[[#This Row],[Ккалории]]*Таблица3[[#This Row],[Порция]]/100</f>
        <v>188.4</v>
      </c>
    </row>
    <row r="15" spans="1:13" ht="14.4" x14ac:dyDescent="0.25">
      <c r="A15" s="1"/>
      <c r="B15" s="1" t="s">
        <v>18</v>
      </c>
      <c r="C15" s="1">
        <v>1.2</v>
      </c>
      <c r="D15" s="1">
        <v>0.3</v>
      </c>
      <c r="E15" s="1">
        <v>5.5</v>
      </c>
      <c r="F15" s="10">
        <f>Таблица3[[#This Row],[Углеводы]]/10</f>
        <v>0.55000000000000004</v>
      </c>
      <c r="G15">
        <v>20.9</v>
      </c>
      <c r="H15" s="25">
        <v>163</v>
      </c>
      <c r="I15" s="9">
        <f>Таблица3[[#This Row],[Белки]]*Таблица3[[#This Row],[Порция]]/100</f>
        <v>1.956</v>
      </c>
      <c r="J15" s="3">
        <f>Таблица3[[#This Row],[Жиры]]*Таблица3[[#This Row],[Порция]]/100</f>
        <v>0.48899999999999999</v>
      </c>
      <c r="K15" s="4">
        <f>Таблица3[[#This Row],[Углеводы]]*Таблица3[[#This Row],[Порция]]/100</f>
        <v>8.9649999999999999</v>
      </c>
      <c r="L15" s="10">
        <f>Таблица3[[#This Row],[ХЕ]]*Таблица3[[#This Row],[Порция]]/100</f>
        <v>0.89650000000000007</v>
      </c>
      <c r="M15" s="5">
        <f>Таблица3[[#This Row],[Ккалории]]*Таблица3[[#This Row],[Порция]]/100</f>
        <v>34.067</v>
      </c>
    </row>
    <row r="16" spans="1:13" ht="14.4" x14ac:dyDescent="0.25">
      <c r="A16" s="1"/>
      <c r="B16" s="1" t="s">
        <v>19</v>
      </c>
      <c r="C16" s="1">
        <v>7</v>
      </c>
      <c r="D16" s="1">
        <v>1</v>
      </c>
      <c r="E16" s="1">
        <v>48</v>
      </c>
      <c r="F16" s="10">
        <f>Таблица3[[#This Row],[Углеводы]]/10</f>
        <v>4.8</v>
      </c>
      <c r="G16">
        <v>250</v>
      </c>
      <c r="H16" s="25">
        <v>86</v>
      </c>
      <c r="I16" s="9">
        <f>Таблица3[[#This Row],[Белки]]*Таблица3[[#This Row],[Порция]]/100</f>
        <v>6.02</v>
      </c>
      <c r="J16" s="3">
        <f>Таблица3[[#This Row],[Жиры]]*Таблица3[[#This Row],[Порция]]/100</f>
        <v>0.86</v>
      </c>
      <c r="K16" s="4">
        <f>Таблица3[[#This Row],[Углеводы]]*Таблица3[[#This Row],[Порция]]/100</f>
        <v>41.28</v>
      </c>
      <c r="L16" s="10">
        <f>Таблица3[[#This Row],[ХЕ]]*Таблица3[[#This Row],[Порция]]/100</f>
        <v>4.1280000000000001</v>
      </c>
      <c r="M16" s="5">
        <f>Таблица3[[#This Row],[Ккалории]]*Таблица3[[#This Row],[Порция]]/100</f>
        <v>215</v>
      </c>
    </row>
    <row r="17" spans="1:13" ht="14.4" x14ac:dyDescent="0.25">
      <c r="A17" s="1"/>
      <c r="B17" s="1" t="s">
        <v>17</v>
      </c>
      <c r="C17" s="1">
        <v>0.4</v>
      </c>
      <c r="D17" s="1">
        <v>0.3</v>
      </c>
      <c r="E17" s="1">
        <v>10</v>
      </c>
      <c r="F17" s="10">
        <f>Таблица3[[#This Row],[Углеводы]]/10</f>
        <v>1</v>
      </c>
      <c r="G17">
        <v>54.7</v>
      </c>
      <c r="H17" s="25">
        <v>140</v>
      </c>
      <c r="I17" s="9">
        <f>Таблица3[[#This Row],[Белки]]*Таблица3[[#This Row],[Порция]]/100</f>
        <v>0.56000000000000005</v>
      </c>
      <c r="J17" s="3">
        <f>Таблица3[[#This Row],[Жиры]]*Таблица3[[#This Row],[Порция]]/100</f>
        <v>0.42</v>
      </c>
      <c r="K17" s="4">
        <f>Таблица3[[#This Row],[Углеводы]]*Таблица3[[#This Row],[Порция]]/100</f>
        <v>14</v>
      </c>
      <c r="L17" s="10">
        <f>Таблица3[[#This Row],[ХЕ]]*Таблица3[[#This Row],[Порция]]/100</f>
        <v>1.4</v>
      </c>
      <c r="M17" s="5">
        <f>Таблица3[[#This Row],[Ккалории]]*Таблица3[[#This Row],[Порция]]/100</f>
        <v>76.58</v>
      </c>
    </row>
    <row r="18" spans="1:13" ht="14.4" x14ac:dyDescent="0.25">
      <c r="A18" s="1" t="s">
        <v>27</v>
      </c>
      <c r="B18" s="1" t="s">
        <v>16</v>
      </c>
      <c r="C18" s="1">
        <v>1.1000000000000001</v>
      </c>
      <c r="D18" s="1">
        <v>0.8</v>
      </c>
      <c r="E18" s="1">
        <v>89.4</v>
      </c>
      <c r="F18" s="10">
        <f>Таблица3[[#This Row],[Углеводы]]/10</f>
        <v>8.9400000000000013</v>
      </c>
      <c r="G18">
        <v>364.5</v>
      </c>
      <c r="H18" s="25">
        <v>22.5</v>
      </c>
      <c r="I18" s="9">
        <f>Таблица3[[#This Row],[Белки]]*Таблица3[[#This Row],[Порция]]/100</f>
        <v>0.24750000000000003</v>
      </c>
      <c r="J18" s="3">
        <f>Таблица3[[#This Row],[Жиры]]*Таблица3[[#This Row],[Порция]]/100</f>
        <v>0.18</v>
      </c>
      <c r="K18" s="4">
        <f>Таблица3[[#This Row],[Углеводы]]*Таблица3[[#This Row],[Порция]]/100</f>
        <v>20.115000000000002</v>
      </c>
      <c r="L18" s="10">
        <f>Таблица3[[#This Row],[ХЕ]]*Таблица3[[#This Row],[Порция]]/100</f>
        <v>2.0115000000000003</v>
      </c>
      <c r="M18" s="5">
        <f>Таблица3[[#This Row],[Ккалории]]*Таблица3[[#This Row],[Порция]]/100</f>
        <v>82.012500000000003</v>
      </c>
    </row>
    <row r="19" spans="1:13" ht="14.4" x14ac:dyDescent="0.25">
      <c r="A19" s="1"/>
      <c r="B19" s="1"/>
      <c r="C19" s="1"/>
      <c r="D19" s="1"/>
      <c r="E19" s="1"/>
      <c r="F19" s="10"/>
      <c r="G19" s="17"/>
      <c r="H19" s="27"/>
      <c r="I19" s="17"/>
      <c r="J19" s="17"/>
      <c r="K19" s="17"/>
      <c r="L19" s="28">
        <f>SUM(L14:L18)</f>
        <v>8.5440000000000005</v>
      </c>
      <c r="M19" s="30">
        <f>SUM(M14:M18)</f>
        <v>596.05950000000007</v>
      </c>
    </row>
    <row r="20" spans="1:13" ht="14.4" x14ac:dyDescent="0.25">
      <c r="A20" s="18" t="s">
        <v>24</v>
      </c>
      <c r="B20" s="1" t="s">
        <v>12</v>
      </c>
      <c r="C20" s="1">
        <v>83.34</v>
      </c>
      <c r="D20" s="1">
        <v>6.66</v>
      </c>
      <c r="E20" s="1">
        <v>3.3</v>
      </c>
      <c r="F20" s="1">
        <f>Таблица3[[#This Row],[Углеводы]]/10</f>
        <v>0.32999999999999996</v>
      </c>
      <c r="G20">
        <v>400</v>
      </c>
      <c r="H20" s="25">
        <v>30</v>
      </c>
      <c r="I20" s="7">
        <f>Таблица3[[#This Row],[Белки]]*Таблица3[[#This Row],[Порция]]/100</f>
        <v>25.002000000000002</v>
      </c>
      <c r="J20" s="3">
        <f>Таблица3[[#This Row],[Жиры]]*Таблица3[[#This Row],[Порция]]/100</f>
        <v>1.9980000000000002</v>
      </c>
      <c r="K20" s="4">
        <f>Таблица3[[#This Row],[Углеводы]]*Таблица3[[#This Row],[Порция]]/100</f>
        <v>0.99</v>
      </c>
      <c r="L20" s="1">
        <f>Таблица3[[#This Row],[ХЕ]]*Таблица3[[#This Row],[Порция]]/100</f>
        <v>9.8999999999999991E-2</v>
      </c>
      <c r="M20" s="5">
        <f>Таблица3[[#This Row],[Ккалории]]*Таблица3[[#This Row],[Порция]]/100</f>
        <v>120</v>
      </c>
    </row>
    <row r="21" spans="1:13" x14ac:dyDescent="0.25">
      <c r="A21" s="1"/>
      <c r="B21" s="1"/>
      <c r="C21" s="1"/>
      <c r="D21" s="1"/>
      <c r="E21" s="1"/>
      <c r="F21" s="10"/>
      <c r="H21" s="27"/>
      <c r="L21" s="10"/>
    </row>
    <row r="22" spans="1:13" ht="14.4" x14ac:dyDescent="0.25">
      <c r="A22" s="18" t="s">
        <v>28</v>
      </c>
      <c r="B22" s="1" t="s">
        <v>13</v>
      </c>
      <c r="C22" s="1">
        <v>12.7</v>
      </c>
      <c r="D22" s="1">
        <v>11.4</v>
      </c>
      <c r="E22" s="1">
        <v>0.9</v>
      </c>
      <c r="F22" s="1">
        <f>Таблица3[[#This Row],[Углеводы]]/10</f>
        <v>0.09</v>
      </c>
      <c r="G22">
        <v>157</v>
      </c>
      <c r="H22" s="25">
        <v>120</v>
      </c>
      <c r="I22" s="8">
        <f>Таблица3[[#This Row],[Белки]]*Таблица3[[#This Row],[Порция]]/100</f>
        <v>15.24</v>
      </c>
      <c r="J22" s="3">
        <f>Таблица3[[#This Row],[Жиры]]*Таблица3[[#This Row],[Порция]]/100</f>
        <v>13.68</v>
      </c>
      <c r="K22" s="4">
        <f>Таблица3[[#This Row],[Углеводы]]*Таблица3[[#This Row],[Порция]]/100</f>
        <v>1.08</v>
      </c>
      <c r="L22" s="1">
        <f>Таблица3[[#This Row],[ХЕ]]*Таблица3[[#This Row],[Порция]]/100</f>
        <v>0.10799999999999998</v>
      </c>
      <c r="M22" s="5">
        <f>Таблица3[[#This Row],[Ккалории]]*Таблица3[[#This Row],[Порция]]/100</f>
        <v>188.4</v>
      </c>
    </row>
    <row r="23" spans="1:13" ht="14.4" x14ac:dyDescent="0.25">
      <c r="A23" s="1"/>
      <c r="B23" s="1" t="s">
        <v>19</v>
      </c>
      <c r="C23" s="1">
        <v>7</v>
      </c>
      <c r="D23" s="1">
        <v>1</v>
      </c>
      <c r="E23" s="1">
        <v>48</v>
      </c>
      <c r="F23" s="10">
        <f>Таблица3[[#This Row],[Углеводы]]/10</f>
        <v>4.8</v>
      </c>
      <c r="G23">
        <v>250</v>
      </c>
      <c r="H23" s="25">
        <v>86</v>
      </c>
      <c r="I23" s="9">
        <f>Таблица3[[#This Row],[Белки]]*Таблица3[[#This Row],[Порция]]/100</f>
        <v>6.02</v>
      </c>
      <c r="J23" s="3">
        <f>Таблица3[[#This Row],[Жиры]]*Таблица3[[#This Row],[Порция]]/100</f>
        <v>0.86</v>
      </c>
      <c r="K23" s="4">
        <f>Таблица3[[#This Row],[Углеводы]]*Таблица3[[#This Row],[Порция]]/100</f>
        <v>41.28</v>
      </c>
      <c r="L23" s="1">
        <f>Таблица3[[#This Row],[ХЕ]]*Таблица3[[#This Row],[Порция]]/100</f>
        <v>4.1280000000000001</v>
      </c>
      <c r="M23" s="5">
        <f>Таблица3[[#This Row],[Ккалории]]*Таблица3[[#This Row],[Порция]]/100</f>
        <v>215</v>
      </c>
    </row>
    <row r="24" spans="1:13" ht="14.4" x14ac:dyDescent="0.25">
      <c r="A24" s="1" t="s">
        <v>27</v>
      </c>
      <c r="B24" s="1" t="s">
        <v>16</v>
      </c>
      <c r="C24" s="1">
        <v>1.1000000000000001</v>
      </c>
      <c r="D24" s="1">
        <v>0.8</v>
      </c>
      <c r="E24" s="1">
        <v>89.4</v>
      </c>
      <c r="F24" s="10">
        <f>Таблица3[[#This Row],[Углеводы]]/10</f>
        <v>8.9400000000000013</v>
      </c>
      <c r="G24">
        <v>364.5</v>
      </c>
      <c r="H24" s="25">
        <v>22.5</v>
      </c>
      <c r="I24" s="9">
        <f>Таблица3[[#This Row],[Белки]]*Таблица3[[#This Row],[Порция]]/100</f>
        <v>0.24750000000000003</v>
      </c>
      <c r="J24" s="3">
        <f>Таблица3[[#This Row],[Жиры]]*Таблица3[[#This Row],[Порция]]/100</f>
        <v>0.18</v>
      </c>
      <c r="K24" s="4">
        <f>Таблица3[[#This Row],[Углеводы]]*Таблица3[[#This Row],[Порция]]/100</f>
        <v>20.115000000000002</v>
      </c>
      <c r="L24" s="1">
        <f>Таблица3[[#This Row],[ХЕ]]*Таблица3[[#This Row],[Порция]]/100</f>
        <v>2.0115000000000003</v>
      </c>
      <c r="M24" s="5">
        <f>Таблица3[[#This Row],[Ккалории]]*Таблица3[[#This Row],[Порция]]/100</f>
        <v>82.012500000000003</v>
      </c>
    </row>
    <row r="25" spans="1:13" ht="14.4" x14ac:dyDescent="0.25">
      <c r="A25" s="1"/>
      <c r="B25" s="1"/>
      <c r="C25" s="1"/>
      <c r="D25" s="1"/>
      <c r="E25" s="1"/>
      <c r="F25" s="10"/>
      <c r="G25" s="17"/>
      <c r="H25" s="26"/>
      <c r="I25" s="14"/>
      <c r="J25" s="15"/>
      <c r="K25" s="16"/>
      <c r="L25" s="28">
        <f>SUM(L22:L24)</f>
        <v>6.2475000000000005</v>
      </c>
      <c r="M25" s="30">
        <f>SUM(M22:M24)</f>
        <v>485.41249999999997</v>
      </c>
    </row>
    <row r="26" spans="1:13" ht="14.4" x14ac:dyDescent="0.25">
      <c r="A26" s="18" t="s">
        <v>25</v>
      </c>
      <c r="B26" s="1" t="s">
        <v>12</v>
      </c>
      <c r="C26" s="1">
        <v>83.34</v>
      </c>
      <c r="D26" s="1">
        <v>6.66</v>
      </c>
      <c r="E26" s="1">
        <v>3.3</v>
      </c>
      <c r="F26" s="1">
        <f>Таблица3[[#This Row],[Углеводы]]/10</f>
        <v>0.32999999999999996</v>
      </c>
      <c r="G26">
        <v>400</v>
      </c>
      <c r="H26" s="25">
        <v>30</v>
      </c>
      <c r="I26" s="7">
        <f>Таблица3[[#This Row],[Белки]]*Таблица3[[#This Row],[Порция]]/100</f>
        <v>25.002000000000002</v>
      </c>
      <c r="J26" s="3">
        <f>Таблица3[[#This Row],[Жиры]]*Таблица3[[#This Row],[Порция]]/100</f>
        <v>1.9980000000000002</v>
      </c>
      <c r="K26" s="4">
        <f>Таблица3[[#This Row],[Углеводы]]*Таблица3[[#This Row],[Порция]]/100</f>
        <v>0.99</v>
      </c>
      <c r="L26" s="1">
        <f>Таблица3[[#This Row],[ХЕ]]*Таблица3[[#This Row],[Порция]]/100</f>
        <v>9.8999999999999991E-2</v>
      </c>
      <c r="M26" s="5">
        <f>Таблица3[[#This Row],[Ккалории]]*Таблица3[[#This Row],[Порция]]/100</f>
        <v>120</v>
      </c>
    </row>
    <row r="27" spans="1:13" ht="14.4" x14ac:dyDescent="0.25">
      <c r="A27" s="1"/>
      <c r="B27" s="1" t="s">
        <v>14</v>
      </c>
      <c r="C27" s="1">
        <v>3</v>
      </c>
      <c r="D27" s="1">
        <v>1.3</v>
      </c>
      <c r="E27" s="1">
        <v>4.9000000000000004</v>
      </c>
      <c r="F27" s="10">
        <f>Таблица3[[#This Row],[Углеводы]]/10</f>
        <v>0.49000000000000005</v>
      </c>
      <c r="G27">
        <v>42.7</v>
      </c>
      <c r="H27" s="25">
        <v>500</v>
      </c>
      <c r="I27" s="9">
        <f>Таблица3[[#This Row],[Белки]]*Таблица3[[#This Row],[Порция]]/100</f>
        <v>15</v>
      </c>
      <c r="J27" s="3">
        <f>Таблица3[[#This Row],[Жиры]]*Таблица3[[#This Row],[Порция]]/100</f>
        <v>6.5</v>
      </c>
      <c r="K27" s="4">
        <f>Таблица3[[#This Row],[Углеводы]]*Таблица3[[#This Row],[Порция]]/100</f>
        <v>24.5</v>
      </c>
      <c r="L27" s="10">
        <f>Таблица3[[#This Row],[ХЕ]]*Таблица3[[#This Row],[Порция]]/100</f>
        <v>2.4500000000000002</v>
      </c>
      <c r="M27" s="5">
        <f>Таблица3[[#This Row],[Ккалории]]*Таблица3[[#This Row],[Порция]]/100</f>
        <v>213.5</v>
      </c>
    </row>
    <row r="28" spans="1:13" ht="14.4" x14ac:dyDescent="0.25">
      <c r="A28" s="1"/>
      <c r="B28" s="1" t="s">
        <v>16</v>
      </c>
      <c r="C28" s="1">
        <v>1.1000000000000001</v>
      </c>
      <c r="D28" s="1">
        <v>0.8</v>
      </c>
      <c r="E28" s="1">
        <v>89.4</v>
      </c>
      <c r="F28" s="10">
        <f>Таблица3[[#This Row],[Углеводы]]/10</f>
        <v>8.9400000000000013</v>
      </c>
      <c r="G28">
        <v>364.5</v>
      </c>
      <c r="H28" s="25">
        <v>22.5</v>
      </c>
      <c r="I28" s="9">
        <f>Таблица3[[#This Row],[Белки]]*Таблица3[[#This Row],[Порция]]/100</f>
        <v>0.24750000000000003</v>
      </c>
      <c r="J28" s="3">
        <f>Таблица3[[#This Row],[Жиры]]*Таблица3[[#This Row],[Порция]]/100</f>
        <v>0.18</v>
      </c>
      <c r="K28" s="4">
        <f>Таблица3[[#This Row],[Углеводы]]*Таблица3[[#This Row],[Порция]]/100</f>
        <v>20.115000000000002</v>
      </c>
      <c r="L28" s="1">
        <f>Таблица3[[#This Row],[ХЕ]]*Таблица3[[#This Row],[Порция]]/100</f>
        <v>2.0115000000000003</v>
      </c>
      <c r="M28" s="5">
        <f>Таблица3[[#This Row],[Ккалории]]*Таблица3[[#This Row],[Порция]]/100</f>
        <v>82.012500000000003</v>
      </c>
    </row>
    <row r="29" spans="1:13" x14ac:dyDescent="0.25">
      <c r="A29" s="1"/>
      <c r="B29" s="1"/>
      <c r="C29" s="1"/>
      <c r="D29" s="1"/>
      <c r="E29" s="1"/>
      <c r="F29" s="10"/>
      <c r="G29" s="17"/>
      <c r="H29" s="17"/>
      <c r="I29" s="17"/>
      <c r="J29" s="17"/>
      <c r="K29" s="17"/>
      <c r="L29" s="28">
        <f>SUM(L26:L28)</f>
        <v>4.5605000000000011</v>
      </c>
      <c r="M29" s="31">
        <f>SUM(M26:M28)</f>
        <v>415.51249999999999</v>
      </c>
    </row>
    <row r="30" spans="1:13" x14ac:dyDescent="0.25">
      <c r="A30" s="1"/>
      <c r="B30" s="1"/>
      <c r="C30" s="1"/>
      <c r="D30" s="1"/>
      <c r="E30" s="1"/>
      <c r="F30" s="10"/>
      <c r="H30" s="13"/>
      <c r="L30" s="10"/>
    </row>
    <row r="31" spans="1:13" x14ac:dyDescent="0.25">
      <c r="A31" s="1"/>
      <c r="B31" s="1"/>
      <c r="C31" s="1"/>
      <c r="D31" s="1"/>
      <c r="E31" s="1"/>
      <c r="F31" s="10"/>
      <c r="H31" s="33" t="s">
        <v>20</v>
      </c>
      <c r="I31" s="9">
        <f>SUM(I6:I28)</f>
        <v>165.62700000000001</v>
      </c>
      <c r="J31" s="11">
        <f>SUM(J6:J28)</f>
        <v>75.485000000000014</v>
      </c>
      <c r="K31" s="12">
        <f>SUM(K6:K28)</f>
        <v>258.21950000000004</v>
      </c>
      <c r="L31" s="28">
        <f>SUM(L6:L10,L12,L14:L18,L20,L22:L24,L26:L28)</f>
        <v>25.821950000000005</v>
      </c>
      <c r="M31" s="32">
        <f>SUM(M6:M10,M12,M14:M18,M20,M22:M24,M26:M28)</f>
        <v>2414.3739999999998</v>
      </c>
    </row>
    <row r="32" spans="1:13" x14ac:dyDescent="0.25">
      <c r="A32" s="1"/>
      <c r="B32" s="1"/>
      <c r="C32" s="1"/>
      <c r="D32" s="1"/>
      <c r="E32" s="1"/>
      <c r="F32" s="10"/>
      <c r="H32" s="13"/>
      <c r="L32" s="10"/>
    </row>
    <row r="33" spans="1:13" x14ac:dyDescent="0.25">
      <c r="A33" s="1"/>
      <c r="B33" s="1"/>
      <c r="C33" s="1"/>
      <c r="D33" s="1"/>
      <c r="E33" s="1"/>
      <c r="F33" s="10"/>
      <c r="H33" s="13"/>
      <c r="L33" s="10"/>
    </row>
    <row r="34" spans="1:13" ht="14.4" x14ac:dyDescent="0.25">
      <c r="A34" s="1"/>
      <c r="B34" s="1"/>
      <c r="C34" s="1"/>
      <c r="D34" s="1"/>
      <c r="E34" s="1"/>
      <c r="F34" s="10"/>
      <c r="H34" s="6"/>
      <c r="I34" s="9"/>
      <c r="J34" s="3"/>
      <c r="K34" s="4"/>
      <c r="L34" s="1"/>
      <c r="M34" s="5"/>
    </row>
    <row r="35" spans="1:13" x14ac:dyDescent="0.25">
      <c r="A35" s="1"/>
      <c r="B35" s="1"/>
      <c r="C35" s="1"/>
      <c r="D35" s="1"/>
      <c r="E35" s="1"/>
      <c r="F35" s="10"/>
    </row>
    <row r="37" spans="1:13" x14ac:dyDescent="0.25">
      <c r="A37" s="34" t="s">
        <v>29</v>
      </c>
      <c r="B37" s="34"/>
      <c r="C37" s="20">
        <f>SUM(I31+J31+K31)</f>
        <v>499.33150000000006</v>
      </c>
      <c r="D37" s="35" t="s">
        <v>30</v>
      </c>
      <c r="E37" s="35"/>
      <c r="F37" s="21">
        <f>I31/C37</f>
        <v>0.33169747953013179</v>
      </c>
      <c r="G37" s="36" t="s">
        <v>31</v>
      </c>
      <c r="H37" s="36"/>
      <c r="I37" s="22">
        <f>J31/C37</f>
        <v>0.15117211712059023</v>
      </c>
      <c r="J37" s="37" t="s">
        <v>32</v>
      </c>
      <c r="K37" s="37"/>
      <c r="L37" s="23">
        <f>L31/C37</f>
        <v>5.1713040334927803E-2</v>
      </c>
    </row>
    <row r="39" spans="1:13" x14ac:dyDescent="0.25">
      <c r="B39" s="19"/>
    </row>
    <row r="40" spans="1:13" x14ac:dyDescent="0.25">
      <c r="B40" s="19"/>
    </row>
  </sheetData>
  <mergeCells count="5">
    <mergeCell ref="A37:B37"/>
    <mergeCell ref="D37:E37"/>
    <mergeCell ref="G37:H37"/>
    <mergeCell ref="J37:K37"/>
    <mergeCell ref="B3:G3"/>
  </mergeCells>
  <pageMargins left="0.70866141732283472" right="0.39370078740157483" top="0" bottom="0.74803149606299213" header="0.31496062992125984" footer="0.31496062992125984"/>
  <pageSetup paperSize="9" fitToHeight="0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Чураков</dc:creator>
  <cp:lastModifiedBy>Игорь Чураков</cp:lastModifiedBy>
  <cp:lastPrinted>2019-06-08T19:25:29Z</cp:lastPrinted>
  <dcterms:created xsi:type="dcterms:W3CDTF">2019-06-08T17:32:11Z</dcterms:created>
  <dcterms:modified xsi:type="dcterms:W3CDTF">2019-06-09T03:27:35Z</dcterms:modified>
</cp:coreProperties>
</file>